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305" yWindow="210" windowWidth="21795" windowHeight="12270"/>
  </bookViews>
  <sheets>
    <sheet name="リスクアセスメント実施結果" sheetId="4" r:id="rId1"/>
    <sheet name="記入表" sheetId="1" r:id="rId2"/>
    <sheet name="評価方法" sheetId="8" r:id="rId3"/>
    <sheet name="別表" sheetId="9" r:id="rId4"/>
  </sheets>
  <definedNames>
    <definedName name="_xlnm.Print_Area" localSheetId="0">リスクアセスメント実施結果!$B$2:$Y$51</definedName>
    <definedName name="_xlnm.Print_Area" localSheetId="2">評価方法!$B$4:$L$137</definedName>
  </definedNames>
  <calcPr calcId="145621"/>
</workbook>
</file>

<file path=xl/calcChain.xml><?xml version="1.0" encoding="utf-8"?>
<calcChain xmlns="http://schemas.openxmlformats.org/spreadsheetml/2006/main">
  <c r="L280" i="1" l="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C14" i="4" l="1"/>
  <c r="C17" i="4"/>
  <c r="C23" i="4"/>
  <c r="C20" i="4"/>
  <c r="I17" i="4"/>
  <c r="V107" i="1" l="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06" i="1"/>
  <c r="S112" i="1"/>
  <c r="C29" i="4"/>
  <c r="C26" i="4"/>
  <c r="C32" i="4" l="1"/>
  <c r="C35" i="4"/>
  <c r="C38" i="4"/>
  <c r="C41" i="4"/>
  <c r="D23" i="4"/>
  <c r="J23" i="4"/>
  <c r="J26" i="4"/>
  <c r="J29" i="4"/>
  <c r="J32" i="4"/>
  <c r="J35" i="4"/>
  <c r="J38" i="4"/>
  <c r="J41" i="4"/>
  <c r="AF39" i="1"/>
  <c r="AF42" i="1"/>
  <c r="AF45" i="1"/>
  <c r="AF48" i="1"/>
  <c r="AF51" i="1"/>
  <c r="AF54" i="1"/>
  <c r="AF57" i="1"/>
  <c r="C249" i="1" l="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5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53" i="1"/>
  <c r="C217" i="1"/>
  <c r="C181" i="1"/>
  <c r="C252" i="1"/>
  <c r="C216" i="1"/>
  <c r="C180" i="1"/>
  <c r="C251" i="1"/>
  <c r="C179" i="1"/>
  <c r="C215" i="1"/>
  <c r="C115" i="1"/>
  <c r="L71" i="1"/>
  <c r="M71" i="1"/>
  <c r="L72" i="1"/>
  <c r="M72" i="1"/>
  <c r="L73" i="1"/>
  <c r="M73" i="1"/>
  <c r="L74" i="1"/>
  <c r="M74" i="1"/>
  <c r="L75" i="1"/>
  <c r="M75" i="1"/>
  <c r="L76" i="1"/>
  <c r="M76" i="1"/>
  <c r="L77" i="1"/>
  <c r="M77" i="1"/>
  <c r="L78" i="1"/>
  <c r="M78" i="1"/>
  <c r="L79" i="1"/>
  <c r="M79" i="1"/>
  <c r="L80" i="1"/>
  <c r="M80" i="1"/>
  <c r="L81" i="1"/>
  <c r="M81" i="1"/>
  <c r="L82" i="1"/>
  <c r="M82" i="1"/>
  <c r="L83" i="1"/>
  <c r="M83" i="1"/>
  <c r="N83" i="1" s="1"/>
  <c r="L84" i="1"/>
  <c r="M84" i="1"/>
  <c r="L85" i="1"/>
  <c r="M85" i="1"/>
  <c r="L86" i="1"/>
  <c r="M86" i="1"/>
  <c r="L87" i="1"/>
  <c r="M87" i="1"/>
  <c r="L88" i="1"/>
  <c r="M88" i="1"/>
  <c r="L89" i="1"/>
  <c r="M89" i="1"/>
  <c r="L90" i="1"/>
  <c r="M90" i="1"/>
  <c r="L91" i="1"/>
  <c r="M91" i="1"/>
  <c r="L92" i="1"/>
  <c r="M92" i="1"/>
  <c r="L93" i="1"/>
  <c r="M93" i="1"/>
  <c r="L94" i="1"/>
  <c r="M94" i="1"/>
  <c r="L95" i="1"/>
  <c r="M95" i="1"/>
  <c r="L96" i="1"/>
  <c r="M96" i="1"/>
  <c r="L97" i="1"/>
  <c r="M97" i="1"/>
  <c r="L98" i="1"/>
  <c r="M98" i="1"/>
  <c r="L99" i="1"/>
  <c r="M99" i="1"/>
  <c r="M70" i="1"/>
  <c r="L70" i="1"/>
  <c r="N91" i="1"/>
  <c r="C99" i="1"/>
  <c r="C98" i="1"/>
  <c r="C97" i="1"/>
  <c r="C96" i="1"/>
  <c r="C95" i="1"/>
  <c r="C94" i="1"/>
  <c r="C93" i="1"/>
  <c r="C92" i="1"/>
  <c r="C91" i="1"/>
  <c r="C90" i="1"/>
  <c r="C89" i="1"/>
  <c r="C88" i="1"/>
  <c r="C87" i="1"/>
  <c r="C86" i="1"/>
  <c r="C85" i="1"/>
  <c r="C84" i="1"/>
  <c r="C83" i="1"/>
  <c r="C82" i="1"/>
  <c r="C81" i="1"/>
  <c r="C80" i="1"/>
  <c r="C79" i="1"/>
  <c r="C78" i="1"/>
  <c r="C77" i="1"/>
  <c r="C76" i="1"/>
  <c r="C75" i="1"/>
  <c r="C74" i="1"/>
  <c r="C73" i="1"/>
  <c r="C109" i="1"/>
  <c r="C72" i="1"/>
  <c r="C108" i="1"/>
  <c r="C71" i="1"/>
  <c r="C107" i="1"/>
  <c r="C70" i="1"/>
  <c r="C106" i="1"/>
  <c r="C188" i="1"/>
  <c r="AN188" i="1" s="1"/>
  <c r="B188" i="1"/>
  <c r="N79" i="1" l="1"/>
  <c r="N73" i="1"/>
  <c r="N97" i="1"/>
  <c r="N94" i="1"/>
  <c r="N92" i="1"/>
  <c r="N89" i="1"/>
  <c r="N88" i="1"/>
  <c r="N87" i="1"/>
  <c r="N85" i="1"/>
  <c r="N82" i="1"/>
  <c r="N81" i="1"/>
  <c r="N80" i="1"/>
  <c r="N78" i="1"/>
  <c r="N77" i="1"/>
  <c r="N75" i="1"/>
  <c r="N71" i="1"/>
  <c r="N98" i="1"/>
  <c r="N95" i="1"/>
  <c r="N93" i="1"/>
  <c r="N99" i="1"/>
  <c r="N96" i="1"/>
  <c r="N90" i="1"/>
  <c r="N86" i="1"/>
  <c r="N84" i="1"/>
  <c r="N74" i="1"/>
  <c r="N72" i="1"/>
  <c r="N76" i="1"/>
  <c r="T188" i="1"/>
  <c r="S106" i="1"/>
  <c r="U106" i="1" s="1"/>
  <c r="B112" i="1"/>
  <c r="S30" i="1"/>
  <c r="U30" i="1" l="1"/>
  <c r="V207" i="1" l="1"/>
  <c r="W207" i="1"/>
  <c r="X207" i="1"/>
  <c r="Y207" i="1"/>
  <c r="Z207" i="1"/>
  <c r="AA207" i="1"/>
  <c r="AB207" i="1"/>
  <c r="AC207" i="1"/>
  <c r="AD207" i="1"/>
  <c r="AE207" i="1"/>
  <c r="AF207" i="1"/>
  <c r="AG207" i="1"/>
  <c r="AH207" i="1"/>
  <c r="AI207" i="1"/>
  <c r="AJ207" i="1"/>
  <c r="AK207" i="1"/>
  <c r="V208" i="1"/>
  <c r="W208" i="1"/>
  <c r="X208" i="1"/>
  <c r="Y208" i="1"/>
  <c r="Z208" i="1"/>
  <c r="AA208" i="1"/>
  <c r="AB208" i="1"/>
  <c r="AC208" i="1"/>
  <c r="AD208" i="1"/>
  <c r="AE208" i="1"/>
  <c r="AF208" i="1"/>
  <c r="AG208" i="1"/>
  <c r="AH208" i="1"/>
  <c r="AI208" i="1"/>
  <c r="AJ208" i="1"/>
  <c r="AK208" i="1"/>
  <c r="V204" i="1"/>
  <c r="W204" i="1"/>
  <c r="X204" i="1"/>
  <c r="Y204" i="1"/>
  <c r="Z204" i="1"/>
  <c r="AA204" i="1"/>
  <c r="AB204" i="1"/>
  <c r="AC204" i="1"/>
  <c r="AD204" i="1"/>
  <c r="AE204" i="1"/>
  <c r="AF204" i="1"/>
  <c r="AG204" i="1"/>
  <c r="AH204" i="1"/>
  <c r="AI204" i="1"/>
  <c r="AJ204" i="1"/>
  <c r="AK204" i="1"/>
  <c r="V205" i="1"/>
  <c r="W205" i="1"/>
  <c r="X205" i="1"/>
  <c r="Y205" i="1"/>
  <c r="Z205" i="1"/>
  <c r="AA205" i="1"/>
  <c r="AB205" i="1"/>
  <c r="AC205" i="1"/>
  <c r="AD205" i="1"/>
  <c r="AE205" i="1"/>
  <c r="AF205" i="1"/>
  <c r="AG205" i="1"/>
  <c r="AH205" i="1"/>
  <c r="AI205" i="1"/>
  <c r="AJ205" i="1"/>
  <c r="AK205" i="1"/>
  <c r="V201" i="1"/>
  <c r="W201" i="1"/>
  <c r="X201" i="1"/>
  <c r="Y201" i="1"/>
  <c r="Z201" i="1"/>
  <c r="AA201" i="1"/>
  <c r="AB201" i="1"/>
  <c r="AC201" i="1"/>
  <c r="AD201" i="1"/>
  <c r="AE201" i="1"/>
  <c r="AF201" i="1"/>
  <c r="AG201" i="1"/>
  <c r="AH201" i="1"/>
  <c r="AI201" i="1"/>
  <c r="AJ201" i="1"/>
  <c r="AK201" i="1"/>
  <c r="V202" i="1"/>
  <c r="W202" i="1"/>
  <c r="X202" i="1"/>
  <c r="Y202" i="1"/>
  <c r="Z202" i="1"/>
  <c r="AA202" i="1"/>
  <c r="AB202" i="1"/>
  <c r="AC202" i="1"/>
  <c r="AD202" i="1"/>
  <c r="AE202" i="1"/>
  <c r="AF202" i="1"/>
  <c r="AG202" i="1"/>
  <c r="AH202" i="1"/>
  <c r="AI202" i="1"/>
  <c r="AJ202" i="1"/>
  <c r="AK202" i="1"/>
  <c r="V198" i="1"/>
  <c r="W198" i="1"/>
  <c r="X198" i="1"/>
  <c r="Y198" i="1"/>
  <c r="Z198" i="1"/>
  <c r="AA198" i="1"/>
  <c r="AB198" i="1"/>
  <c r="AC198" i="1"/>
  <c r="AD198" i="1"/>
  <c r="AE198" i="1"/>
  <c r="AF198" i="1"/>
  <c r="AG198" i="1"/>
  <c r="AH198" i="1"/>
  <c r="AI198" i="1"/>
  <c r="AJ198" i="1"/>
  <c r="AK198" i="1"/>
  <c r="V199" i="1"/>
  <c r="W199" i="1"/>
  <c r="X199" i="1"/>
  <c r="Y199" i="1"/>
  <c r="Z199" i="1"/>
  <c r="AA199" i="1"/>
  <c r="AB199" i="1"/>
  <c r="AC199" i="1"/>
  <c r="AD199" i="1"/>
  <c r="AE199" i="1"/>
  <c r="AF199" i="1"/>
  <c r="AG199" i="1"/>
  <c r="AH199" i="1"/>
  <c r="AI199" i="1"/>
  <c r="AJ199" i="1"/>
  <c r="AK199" i="1"/>
  <c r="V195" i="1"/>
  <c r="W195" i="1"/>
  <c r="X195" i="1"/>
  <c r="Y195" i="1"/>
  <c r="Z195" i="1"/>
  <c r="AA195" i="1"/>
  <c r="AB195" i="1"/>
  <c r="AC195" i="1"/>
  <c r="AD195" i="1"/>
  <c r="AE195" i="1"/>
  <c r="AF195" i="1"/>
  <c r="AG195" i="1"/>
  <c r="AH195" i="1"/>
  <c r="AI195" i="1"/>
  <c r="AJ195" i="1"/>
  <c r="AK195" i="1"/>
  <c r="V196" i="1"/>
  <c r="W196" i="1"/>
  <c r="X196" i="1"/>
  <c r="Y196" i="1"/>
  <c r="Z196" i="1"/>
  <c r="AA196" i="1"/>
  <c r="AB196" i="1"/>
  <c r="AC196" i="1"/>
  <c r="AD196" i="1"/>
  <c r="AE196" i="1"/>
  <c r="AF196" i="1"/>
  <c r="AG196" i="1"/>
  <c r="AH196" i="1"/>
  <c r="AI196" i="1"/>
  <c r="AJ196" i="1"/>
  <c r="AK196" i="1"/>
  <c r="V192" i="1"/>
  <c r="W192" i="1"/>
  <c r="X192" i="1"/>
  <c r="Y192" i="1"/>
  <c r="Z192" i="1"/>
  <c r="AA192" i="1"/>
  <c r="AB192" i="1"/>
  <c r="AC192" i="1"/>
  <c r="AD192" i="1"/>
  <c r="AE192" i="1"/>
  <c r="AF192" i="1"/>
  <c r="AG192" i="1"/>
  <c r="AH192" i="1"/>
  <c r="AI192" i="1"/>
  <c r="AJ192" i="1"/>
  <c r="AK192" i="1"/>
  <c r="V193" i="1"/>
  <c r="W193" i="1"/>
  <c r="X193" i="1"/>
  <c r="Y193" i="1"/>
  <c r="Z193" i="1"/>
  <c r="AA193" i="1"/>
  <c r="AB193" i="1"/>
  <c r="AC193" i="1"/>
  <c r="AD193" i="1"/>
  <c r="AE193" i="1"/>
  <c r="AF193" i="1"/>
  <c r="AG193" i="1"/>
  <c r="AH193" i="1"/>
  <c r="AI193" i="1"/>
  <c r="AJ193" i="1"/>
  <c r="AK193" i="1"/>
  <c r="V189" i="1"/>
  <c r="W189" i="1"/>
  <c r="X189" i="1"/>
  <c r="Y189" i="1"/>
  <c r="Z189" i="1"/>
  <c r="AA189" i="1"/>
  <c r="AB189" i="1"/>
  <c r="AC189" i="1"/>
  <c r="AD189" i="1"/>
  <c r="AE189" i="1"/>
  <c r="AF189" i="1"/>
  <c r="AG189" i="1"/>
  <c r="AH189" i="1"/>
  <c r="AI189" i="1"/>
  <c r="AJ189" i="1"/>
  <c r="AK189" i="1"/>
  <c r="V190" i="1"/>
  <c r="W190" i="1"/>
  <c r="X190" i="1"/>
  <c r="Y190" i="1"/>
  <c r="Z190" i="1"/>
  <c r="AA190" i="1"/>
  <c r="AB190" i="1"/>
  <c r="AC190" i="1"/>
  <c r="AD190" i="1"/>
  <c r="AE190" i="1"/>
  <c r="AF190" i="1"/>
  <c r="AG190" i="1"/>
  <c r="AH190" i="1"/>
  <c r="AI190" i="1"/>
  <c r="AJ190" i="1"/>
  <c r="AK190" i="1"/>
  <c r="V186" i="1"/>
  <c r="W186" i="1"/>
  <c r="X186" i="1"/>
  <c r="Y186" i="1"/>
  <c r="Z186" i="1"/>
  <c r="AA186" i="1"/>
  <c r="AB186" i="1"/>
  <c r="AC186" i="1"/>
  <c r="AD186" i="1"/>
  <c r="AE186" i="1"/>
  <c r="AF186" i="1"/>
  <c r="AG186" i="1"/>
  <c r="AH186" i="1"/>
  <c r="AI186" i="1"/>
  <c r="AJ186" i="1"/>
  <c r="AK186" i="1"/>
  <c r="V187" i="1"/>
  <c r="W187" i="1"/>
  <c r="X187" i="1"/>
  <c r="Y187" i="1"/>
  <c r="Z187" i="1"/>
  <c r="AA187" i="1"/>
  <c r="AB187" i="1"/>
  <c r="AC187" i="1"/>
  <c r="AD187" i="1"/>
  <c r="AE187" i="1"/>
  <c r="AF187" i="1"/>
  <c r="AG187" i="1"/>
  <c r="AH187" i="1"/>
  <c r="AI187" i="1"/>
  <c r="AJ187" i="1"/>
  <c r="AK187" i="1"/>
  <c r="V183" i="1"/>
  <c r="W183" i="1"/>
  <c r="X183" i="1"/>
  <c r="Y183" i="1"/>
  <c r="Z183" i="1"/>
  <c r="AA183" i="1"/>
  <c r="AB183" i="1"/>
  <c r="AC183" i="1"/>
  <c r="AD183" i="1"/>
  <c r="AE183" i="1"/>
  <c r="AF183" i="1"/>
  <c r="AG183" i="1"/>
  <c r="AH183" i="1"/>
  <c r="AI183" i="1"/>
  <c r="AJ183" i="1"/>
  <c r="AK183" i="1"/>
  <c r="V184" i="1"/>
  <c r="W184" i="1"/>
  <c r="X184" i="1"/>
  <c r="Y184" i="1"/>
  <c r="Z184" i="1"/>
  <c r="AA184" i="1"/>
  <c r="AB184" i="1"/>
  <c r="AC184" i="1"/>
  <c r="AD184" i="1"/>
  <c r="AE184" i="1"/>
  <c r="AF184" i="1"/>
  <c r="AG184" i="1"/>
  <c r="AH184" i="1"/>
  <c r="AI184" i="1"/>
  <c r="AJ184" i="1"/>
  <c r="AK184" i="1"/>
  <c r="V180" i="1"/>
  <c r="W180" i="1"/>
  <c r="X180" i="1"/>
  <c r="Y180" i="1"/>
  <c r="Z180" i="1"/>
  <c r="AA180" i="1"/>
  <c r="AB180" i="1"/>
  <c r="AC180" i="1"/>
  <c r="AD180" i="1"/>
  <c r="AE180" i="1"/>
  <c r="AF180" i="1"/>
  <c r="AG180" i="1"/>
  <c r="AH180" i="1"/>
  <c r="AI180" i="1"/>
  <c r="AJ180" i="1"/>
  <c r="AK180" i="1"/>
  <c r="V181" i="1"/>
  <c r="W181" i="1"/>
  <c r="X181" i="1"/>
  <c r="Y181" i="1"/>
  <c r="Z181" i="1"/>
  <c r="AA181" i="1"/>
  <c r="AB181" i="1"/>
  <c r="AC181" i="1"/>
  <c r="AD181" i="1"/>
  <c r="AE181" i="1"/>
  <c r="AF181" i="1"/>
  <c r="AG181" i="1"/>
  <c r="AH181" i="1"/>
  <c r="AI181" i="1"/>
  <c r="AJ181" i="1"/>
  <c r="AK181" i="1"/>
  <c r="C208" i="1"/>
  <c r="AN208" i="1" s="1"/>
  <c r="T208" i="1" s="1"/>
  <c r="C207" i="1"/>
  <c r="AN207" i="1" s="1"/>
  <c r="T207" i="1" s="1"/>
  <c r="C206" i="1"/>
  <c r="AN206" i="1" s="1"/>
  <c r="T206" i="1" s="1"/>
  <c r="C205" i="1"/>
  <c r="AN205" i="1" s="1"/>
  <c r="T205" i="1" s="1"/>
  <c r="C204" i="1"/>
  <c r="AN204" i="1" s="1"/>
  <c r="T204" i="1" s="1"/>
  <c r="C203" i="1"/>
  <c r="AN203" i="1" s="1"/>
  <c r="T203" i="1" s="1"/>
  <c r="C202" i="1"/>
  <c r="AN202" i="1" s="1"/>
  <c r="T202" i="1" s="1"/>
  <c r="C201" i="1"/>
  <c r="AN201" i="1" s="1"/>
  <c r="T201" i="1" s="1"/>
  <c r="C200" i="1"/>
  <c r="AN200" i="1" s="1"/>
  <c r="T200" i="1" s="1"/>
  <c r="C199" i="1"/>
  <c r="AN199" i="1" s="1"/>
  <c r="T199" i="1" s="1"/>
  <c r="C198" i="1"/>
  <c r="AN198" i="1" s="1"/>
  <c r="T198" i="1" s="1"/>
  <c r="C197" i="1"/>
  <c r="AN197" i="1" s="1"/>
  <c r="T197" i="1" s="1"/>
  <c r="C196" i="1"/>
  <c r="AN196" i="1" s="1"/>
  <c r="T196" i="1" s="1"/>
  <c r="C195" i="1"/>
  <c r="AN195" i="1" s="1"/>
  <c r="T195" i="1" s="1"/>
  <c r="C194" i="1"/>
  <c r="AN194" i="1" s="1"/>
  <c r="T194" i="1" s="1"/>
  <c r="C193" i="1"/>
  <c r="AN193" i="1" s="1"/>
  <c r="T193" i="1" s="1"/>
  <c r="C192" i="1"/>
  <c r="AN192" i="1" s="1"/>
  <c r="T192" i="1" s="1"/>
  <c r="C191" i="1"/>
  <c r="AN191" i="1" s="1"/>
  <c r="T191" i="1" s="1"/>
  <c r="C190" i="1"/>
  <c r="AN190" i="1" s="1"/>
  <c r="T190" i="1" s="1"/>
  <c r="C189" i="1"/>
  <c r="AN189" i="1" s="1"/>
  <c r="C187" i="1"/>
  <c r="AN187" i="1" s="1"/>
  <c r="T187" i="1" s="1"/>
  <c r="C186" i="1"/>
  <c r="AN186" i="1" s="1"/>
  <c r="T186" i="1" s="1"/>
  <c r="C185" i="1"/>
  <c r="C184" i="1"/>
  <c r="C183" i="1"/>
  <c r="AN183" i="1" s="1"/>
  <c r="T183" i="1" s="1"/>
  <c r="C182" i="1"/>
  <c r="AN181" i="1"/>
  <c r="T181" i="1" s="1"/>
  <c r="S134" i="1"/>
  <c r="T134" i="1"/>
  <c r="S135" i="1"/>
  <c r="T135" i="1"/>
  <c r="S131" i="1"/>
  <c r="T131" i="1"/>
  <c r="S132" i="1"/>
  <c r="T132" i="1"/>
  <c r="S128" i="1"/>
  <c r="T128" i="1"/>
  <c r="S129" i="1"/>
  <c r="T129" i="1"/>
  <c r="S125" i="1"/>
  <c r="T125" i="1"/>
  <c r="S126" i="1"/>
  <c r="T126" i="1"/>
  <c r="S122" i="1"/>
  <c r="T122" i="1"/>
  <c r="S123" i="1"/>
  <c r="T123" i="1"/>
  <c r="S119" i="1"/>
  <c r="T119" i="1"/>
  <c r="S120" i="1"/>
  <c r="T120" i="1"/>
  <c r="S116" i="1"/>
  <c r="T116" i="1"/>
  <c r="S117" i="1"/>
  <c r="T117" i="1"/>
  <c r="S113" i="1"/>
  <c r="T113" i="1"/>
  <c r="S114" i="1"/>
  <c r="T114" i="1"/>
  <c r="C135" i="1"/>
  <c r="C134" i="1"/>
  <c r="C133" i="1"/>
  <c r="C132" i="1"/>
  <c r="C131" i="1"/>
  <c r="C130" i="1"/>
  <c r="C129" i="1"/>
  <c r="C128" i="1"/>
  <c r="C127" i="1"/>
  <c r="C126" i="1"/>
  <c r="C125" i="1"/>
  <c r="C124" i="1"/>
  <c r="S110" i="1"/>
  <c r="T110" i="1"/>
  <c r="S111" i="1"/>
  <c r="T111" i="1"/>
  <c r="S107" i="1"/>
  <c r="T107" i="1"/>
  <c r="S108" i="1"/>
  <c r="T108" i="1"/>
  <c r="C123" i="1"/>
  <c r="C122" i="1"/>
  <c r="C121" i="1"/>
  <c r="C120" i="1"/>
  <c r="C119" i="1"/>
  <c r="C118" i="1"/>
  <c r="C117" i="1"/>
  <c r="C116" i="1"/>
  <c r="C114" i="1"/>
  <c r="C113" i="1"/>
  <c r="C112" i="1"/>
  <c r="C111" i="1"/>
  <c r="C110" i="1"/>
  <c r="C32" i="1"/>
  <c r="AN180" i="1" l="1"/>
  <c r="T180" i="1" s="1"/>
  <c r="AN184" i="1"/>
  <c r="T184" i="1" s="1"/>
  <c r="T189" i="1"/>
  <c r="AO188" i="1"/>
  <c r="N23" i="4" s="1"/>
  <c r="U110" i="1"/>
  <c r="G110" i="1" s="1"/>
  <c r="U126" i="1"/>
  <c r="G126" i="1" s="1"/>
  <c r="U125" i="1"/>
  <c r="G125" i="1" s="1"/>
  <c r="U129" i="1"/>
  <c r="G129" i="1" s="1"/>
  <c r="U128" i="1"/>
  <c r="G128" i="1" s="1"/>
  <c r="U132" i="1"/>
  <c r="G132" i="1" s="1"/>
  <c r="U131" i="1"/>
  <c r="G131" i="1" s="1"/>
  <c r="U135" i="1"/>
  <c r="G135" i="1" s="1"/>
  <c r="U134" i="1"/>
  <c r="G134" i="1" s="1"/>
  <c r="U108" i="1"/>
  <c r="G108" i="1" s="1"/>
  <c r="U107" i="1"/>
  <c r="U111" i="1"/>
  <c r="G111" i="1" s="1"/>
  <c r="U119" i="1"/>
  <c r="G119" i="1" s="1"/>
  <c r="U123" i="1"/>
  <c r="G123" i="1" s="1"/>
  <c r="U122" i="1"/>
  <c r="G122" i="1" s="1"/>
  <c r="U114" i="1"/>
  <c r="G114" i="1" s="1"/>
  <c r="U113" i="1"/>
  <c r="G113" i="1" s="1"/>
  <c r="U117" i="1"/>
  <c r="G117" i="1" s="1"/>
  <c r="U116" i="1"/>
  <c r="G116" i="1" s="1"/>
  <c r="U120" i="1"/>
  <c r="G120" i="1" s="1"/>
  <c r="S4" i="4"/>
  <c r="G107" i="1" l="1"/>
  <c r="D41" i="4"/>
  <c r="D17" i="4"/>
  <c r="V2" i="4" l="1"/>
  <c r="B251" i="1" l="1"/>
  <c r="K251" i="1" s="1"/>
  <c r="P14" i="4" s="1"/>
  <c r="D20" i="4"/>
  <c r="I253" i="1" l="1"/>
  <c r="D252" i="1"/>
  <c r="I252" i="1"/>
  <c r="D253" i="1"/>
  <c r="D251" i="1"/>
  <c r="D26" i="4"/>
  <c r="D29" i="4"/>
  <c r="D32" i="4"/>
  <c r="D35" i="4"/>
  <c r="D38" i="4"/>
  <c r="B215" i="1"/>
  <c r="B130" i="1"/>
  <c r="B73" i="1"/>
  <c r="B70" i="1"/>
  <c r="N251" i="1" l="1"/>
  <c r="O251" i="1"/>
  <c r="J253" i="1"/>
  <c r="J252" i="1"/>
  <c r="O253" i="1"/>
  <c r="N253" i="1"/>
  <c r="O252" i="1"/>
  <c r="N252" i="1"/>
  <c r="P251" i="1" l="1"/>
  <c r="P252" i="1"/>
  <c r="H252" i="1" s="1"/>
  <c r="P253" i="1"/>
  <c r="H253" i="1" s="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30" i="1"/>
  <c r="P30" i="1" s="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S34" i="1"/>
  <c r="P34" i="1" s="1"/>
  <c r="S57" i="1"/>
  <c r="P57" i="1" s="1"/>
  <c r="S58" i="1"/>
  <c r="P58" i="1" s="1"/>
  <c r="S59" i="1"/>
  <c r="P59" i="1" s="1"/>
  <c r="S31" i="1"/>
  <c r="S32" i="1"/>
  <c r="S33" i="1"/>
  <c r="S35" i="1"/>
  <c r="P35" i="1" s="1"/>
  <c r="S36" i="1"/>
  <c r="P36" i="1" s="1"/>
  <c r="S37" i="1"/>
  <c r="P37" i="1" s="1"/>
  <c r="S38" i="1"/>
  <c r="P38" i="1" s="1"/>
  <c r="S39" i="1"/>
  <c r="P39" i="1" s="1"/>
  <c r="S40" i="1"/>
  <c r="P40" i="1" s="1"/>
  <c r="S41" i="1"/>
  <c r="P41" i="1" s="1"/>
  <c r="S42" i="1"/>
  <c r="P42" i="1" s="1"/>
  <c r="S43" i="1"/>
  <c r="P43" i="1" s="1"/>
  <c r="S44" i="1"/>
  <c r="P44" i="1" s="1"/>
  <c r="S45" i="1"/>
  <c r="P45" i="1" s="1"/>
  <c r="S46" i="1"/>
  <c r="P46" i="1" s="1"/>
  <c r="S47" i="1"/>
  <c r="P47" i="1" s="1"/>
  <c r="S48" i="1"/>
  <c r="P48" i="1" s="1"/>
  <c r="S49" i="1"/>
  <c r="P49" i="1" s="1"/>
  <c r="S50" i="1"/>
  <c r="P50" i="1" s="1"/>
  <c r="S51" i="1"/>
  <c r="P51" i="1" s="1"/>
  <c r="S52" i="1"/>
  <c r="P52" i="1" s="1"/>
  <c r="S53" i="1"/>
  <c r="P53" i="1" s="1"/>
  <c r="S54" i="1"/>
  <c r="P54" i="1" s="1"/>
  <c r="S55" i="1"/>
  <c r="P55" i="1" s="1"/>
  <c r="S56" i="1"/>
  <c r="P56" i="1" s="1"/>
  <c r="AF36" i="1" l="1"/>
  <c r="J20" i="4" s="1"/>
  <c r="P32" i="1"/>
  <c r="P33" i="1"/>
  <c r="AF33" i="1" s="1"/>
  <c r="P31" i="1"/>
  <c r="AF30" i="1" s="1"/>
  <c r="AK182" i="1" l="1"/>
  <c r="AK185" i="1"/>
  <c r="AK188" i="1"/>
  <c r="AK191" i="1"/>
  <c r="AK194" i="1"/>
  <c r="AK197" i="1"/>
  <c r="AK200" i="1"/>
  <c r="AK203" i="1"/>
  <c r="AK206" i="1"/>
  <c r="AK179" i="1"/>
  <c r="AJ182" i="1"/>
  <c r="AJ185" i="1"/>
  <c r="AJ188" i="1"/>
  <c r="AJ191" i="1"/>
  <c r="AJ194" i="1"/>
  <c r="AJ197" i="1"/>
  <c r="AJ200" i="1"/>
  <c r="AJ203" i="1"/>
  <c r="AJ206" i="1"/>
  <c r="AJ179" i="1"/>
  <c r="AC182" i="1"/>
  <c r="AC185" i="1"/>
  <c r="AC188" i="1"/>
  <c r="AC191" i="1"/>
  <c r="AC194" i="1"/>
  <c r="AC197" i="1"/>
  <c r="AC200" i="1"/>
  <c r="AC203" i="1"/>
  <c r="AC206" i="1"/>
  <c r="AC179" i="1"/>
  <c r="AA179" i="1"/>
  <c r="AB182" i="1"/>
  <c r="AB185" i="1"/>
  <c r="AB188" i="1"/>
  <c r="AB191" i="1"/>
  <c r="AB194" i="1"/>
  <c r="AB197" i="1"/>
  <c r="AB200" i="1"/>
  <c r="AB203" i="1"/>
  <c r="AB206" i="1"/>
  <c r="AB179" i="1"/>
  <c r="AA182" i="1"/>
  <c r="AA185" i="1"/>
  <c r="AA188" i="1"/>
  <c r="AA191" i="1"/>
  <c r="AA194" i="1"/>
  <c r="AA197" i="1"/>
  <c r="AA200" i="1"/>
  <c r="AA203" i="1"/>
  <c r="AA206" i="1"/>
  <c r="AD179" i="1"/>
  <c r="Z182" i="1"/>
  <c r="Z185" i="1"/>
  <c r="Z188" i="1"/>
  <c r="Z191" i="1"/>
  <c r="Z194" i="1"/>
  <c r="Z197" i="1"/>
  <c r="Z200" i="1"/>
  <c r="Z203" i="1"/>
  <c r="Z206" i="1"/>
  <c r="Z179" i="1"/>
  <c r="AI191" i="1"/>
  <c r="AH188" i="1"/>
  <c r="AG185" i="1"/>
  <c r="AF182" i="1"/>
  <c r="AE179" i="1"/>
  <c r="AH179" i="1"/>
  <c r="W179" i="1"/>
  <c r="AE206" i="1"/>
  <c r="AE203" i="1"/>
  <c r="AE200" i="1"/>
  <c r="AE197" i="1"/>
  <c r="AE194" i="1"/>
  <c r="AE191" i="1"/>
  <c r="AE188" i="1"/>
  <c r="AE185" i="1"/>
  <c r="AE182" i="1"/>
  <c r="AD182" i="1"/>
  <c r="AD185" i="1"/>
  <c r="AD188" i="1"/>
  <c r="AD191" i="1"/>
  <c r="AD194" i="1"/>
  <c r="AD197" i="1"/>
  <c r="AD200" i="1"/>
  <c r="AD203" i="1"/>
  <c r="AD206" i="1"/>
  <c r="Y182" i="1"/>
  <c r="Y185" i="1"/>
  <c r="Y188" i="1"/>
  <c r="Y191" i="1"/>
  <c r="Y194" i="1"/>
  <c r="Y197" i="1"/>
  <c r="Y200" i="1"/>
  <c r="Y203" i="1"/>
  <c r="Y206" i="1"/>
  <c r="Y179" i="1"/>
  <c r="AI179" i="1"/>
  <c r="AI206" i="1"/>
  <c r="AI203" i="1"/>
  <c r="AI200" i="1"/>
  <c r="AI197" i="1"/>
  <c r="AI194" i="1"/>
  <c r="AI188" i="1"/>
  <c r="AI185" i="1"/>
  <c r="AI182" i="1"/>
  <c r="AH182" i="1"/>
  <c r="AH185" i="1"/>
  <c r="AH191" i="1"/>
  <c r="AH194" i="1"/>
  <c r="AH197" i="1"/>
  <c r="AH200" i="1"/>
  <c r="AH203" i="1"/>
  <c r="AH206" i="1"/>
  <c r="AG206" i="1"/>
  <c r="AG182" i="1"/>
  <c r="AG188" i="1"/>
  <c r="AG191" i="1"/>
  <c r="AG194" i="1"/>
  <c r="AG197" i="1"/>
  <c r="AG200" i="1"/>
  <c r="AG203" i="1"/>
  <c r="AG179" i="1"/>
  <c r="AF179" i="1"/>
  <c r="AF206" i="1"/>
  <c r="AF203" i="1"/>
  <c r="AF200" i="1"/>
  <c r="AF197" i="1"/>
  <c r="AF194" i="1"/>
  <c r="AF191" i="1"/>
  <c r="AF188" i="1"/>
  <c r="AF185" i="1"/>
  <c r="X182" i="1"/>
  <c r="X185" i="1"/>
  <c r="X188" i="1"/>
  <c r="X191" i="1"/>
  <c r="X194" i="1"/>
  <c r="X197" i="1"/>
  <c r="X200" i="1"/>
  <c r="X203" i="1"/>
  <c r="X206" i="1"/>
  <c r="X179" i="1"/>
  <c r="W206" i="1"/>
  <c r="W182" i="1"/>
  <c r="W185" i="1"/>
  <c r="W188" i="1"/>
  <c r="W191" i="1"/>
  <c r="W194" i="1"/>
  <c r="W197" i="1"/>
  <c r="W200" i="1"/>
  <c r="W203" i="1"/>
  <c r="V206" i="1"/>
  <c r="V182" i="1"/>
  <c r="V185" i="1"/>
  <c r="V188" i="1"/>
  <c r="V191" i="1"/>
  <c r="V194" i="1"/>
  <c r="V197" i="1"/>
  <c r="V200" i="1"/>
  <c r="V203" i="1"/>
  <c r="V179" i="1"/>
  <c r="AN182" i="1" l="1"/>
  <c r="T182" i="1" s="1"/>
  <c r="AN185" i="1"/>
  <c r="T185" i="1" s="1"/>
  <c r="AN179" i="1"/>
  <c r="B278" i="1"/>
  <c r="K278" i="1" s="1"/>
  <c r="P41" i="4" s="1"/>
  <c r="B275" i="1"/>
  <c r="K275" i="1" s="1"/>
  <c r="P38" i="4" s="1"/>
  <c r="B272" i="1"/>
  <c r="K272" i="1" s="1"/>
  <c r="P35" i="4" s="1"/>
  <c r="B269" i="1"/>
  <c r="K269" i="1" s="1"/>
  <c r="P32" i="4" s="1"/>
  <c r="B266" i="1"/>
  <c r="K266" i="1" s="1"/>
  <c r="P29" i="4" s="1"/>
  <c r="B263" i="1"/>
  <c r="K263" i="1" s="1"/>
  <c r="P26" i="4" s="1"/>
  <c r="B260" i="1"/>
  <c r="K260" i="1" s="1"/>
  <c r="P23" i="4" s="1"/>
  <c r="B257" i="1"/>
  <c r="K257" i="1" s="1"/>
  <c r="P20" i="4" s="1"/>
  <c r="B254" i="1"/>
  <c r="K254" i="1" s="1"/>
  <c r="P17" i="4" s="1"/>
  <c r="B242" i="1"/>
  <c r="B239" i="1"/>
  <c r="B236" i="1"/>
  <c r="B233" i="1"/>
  <c r="B230" i="1"/>
  <c r="B227" i="1"/>
  <c r="B224" i="1"/>
  <c r="B221" i="1"/>
  <c r="B218" i="1"/>
  <c r="B206" i="1"/>
  <c r="AO206" i="1" s="1"/>
  <c r="N41" i="4" s="1"/>
  <c r="B203" i="1"/>
  <c r="AO203" i="1" s="1"/>
  <c r="N38" i="4" s="1"/>
  <c r="B200" i="1"/>
  <c r="AO200" i="1" s="1"/>
  <c r="N35" i="4" s="1"/>
  <c r="B197" i="1"/>
  <c r="AO197" i="1" s="1"/>
  <c r="N32" i="4" s="1"/>
  <c r="B194" i="1"/>
  <c r="AO194" i="1" s="1"/>
  <c r="N29" i="4" s="1"/>
  <c r="B191" i="1"/>
  <c r="AO191" i="1" s="1"/>
  <c r="N26" i="4" s="1"/>
  <c r="B185" i="1"/>
  <c r="B182" i="1"/>
  <c r="AO182" i="1" s="1"/>
  <c r="N17" i="4" s="1"/>
  <c r="B179" i="1"/>
  <c r="B169" i="1"/>
  <c r="B168" i="1"/>
  <c r="B167" i="1"/>
  <c r="B166" i="1"/>
  <c r="B165" i="1"/>
  <c r="B164" i="1"/>
  <c r="B163" i="1"/>
  <c r="B162" i="1"/>
  <c r="B161" i="1"/>
  <c r="B160" i="1"/>
  <c r="B152" i="1"/>
  <c r="B151" i="1"/>
  <c r="B150" i="1"/>
  <c r="B149" i="1"/>
  <c r="B148" i="1"/>
  <c r="B147" i="1"/>
  <c r="B146" i="1"/>
  <c r="B145" i="1"/>
  <c r="B144" i="1"/>
  <c r="B143" i="1"/>
  <c r="T133" i="1"/>
  <c r="S133" i="1"/>
  <c r="B133" i="1"/>
  <c r="T130" i="1"/>
  <c r="S130" i="1"/>
  <c r="T127" i="1"/>
  <c r="S127" i="1"/>
  <c r="B127" i="1"/>
  <c r="T124" i="1"/>
  <c r="S124" i="1"/>
  <c r="B124" i="1"/>
  <c r="T121" i="1"/>
  <c r="S121" i="1"/>
  <c r="B121" i="1"/>
  <c r="T118" i="1"/>
  <c r="S118" i="1"/>
  <c r="B118" i="1"/>
  <c r="X118" i="1" s="1"/>
  <c r="T115" i="1"/>
  <c r="S115" i="1"/>
  <c r="B115" i="1"/>
  <c r="T112" i="1"/>
  <c r="U112" i="1" s="1"/>
  <c r="T109" i="1"/>
  <c r="S109" i="1"/>
  <c r="B109" i="1"/>
  <c r="T106" i="1"/>
  <c r="G106" i="1" s="1"/>
  <c r="B106" i="1"/>
  <c r="B97" i="1"/>
  <c r="B94" i="1"/>
  <c r="B91" i="1"/>
  <c r="B88" i="1"/>
  <c r="B85" i="1"/>
  <c r="B82" i="1"/>
  <c r="B79" i="1"/>
  <c r="B76" i="1"/>
  <c r="L65" i="1"/>
  <c r="C59" i="1"/>
  <c r="C58" i="1"/>
  <c r="C57" i="1"/>
  <c r="B57" i="1"/>
  <c r="C56" i="1"/>
  <c r="C55" i="1"/>
  <c r="C54" i="1"/>
  <c r="B54" i="1"/>
  <c r="C53" i="1"/>
  <c r="C52" i="1"/>
  <c r="C51" i="1"/>
  <c r="B51" i="1"/>
  <c r="C50" i="1"/>
  <c r="C49" i="1"/>
  <c r="C48" i="1"/>
  <c r="B48" i="1"/>
  <c r="C47" i="1"/>
  <c r="C46" i="1"/>
  <c r="C45" i="1"/>
  <c r="B45" i="1"/>
  <c r="C44" i="1"/>
  <c r="C43" i="1"/>
  <c r="C42" i="1"/>
  <c r="B42" i="1"/>
  <c r="C41" i="1"/>
  <c r="C40" i="1"/>
  <c r="C39" i="1"/>
  <c r="B39" i="1"/>
  <c r="C38" i="1"/>
  <c r="C37" i="1"/>
  <c r="C36" i="1"/>
  <c r="B36" i="1"/>
  <c r="C35" i="1"/>
  <c r="C34" i="1"/>
  <c r="C33" i="1"/>
  <c r="B33" i="1"/>
  <c r="C31" i="1"/>
  <c r="C30" i="1"/>
  <c r="B30" i="1"/>
  <c r="J21" i="1"/>
  <c r="D152" i="1" s="1"/>
  <c r="J20" i="1"/>
  <c r="D151" i="1" s="1"/>
  <c r="J19" i="1"/>
  <c r="D150" i="1" s="1"/>
  <c r="J18" i="1"/>
  <c r="D149" i="1" s="1"/>
  <c r="J17" i="1"/>
  <c r="D148" i="1" s="1"/>
  <c r="J16" i="1"/>
  <c r="D147" i="1" s="1"/>
  <c r="J15" i="1"/>
  <c r="D146" i="1" s="1"/>
  <c r="J14" i="1"/>
  <c r="J13" i="1"/>
  <c r="D144" i="1" s="1"/>
  <c r="J12" i="1"/>
  <c r="O41" i="4"/>
  <c r="H41" i="4"/>
  <c r="O38" i="4"/>
  <c r="H38" i="4"/>
  <c r="O35" i="4"/>
  <c r="H35" i="4"/>
  <c r="O32" i="4"/>
  <c r="H32" i="4"/>
  <c r="O29" i="4"/>
  <c r="H29" i="4"/>
  <c r="O26" i="4"/>
  <c r="H26" i="4"/>
  <c r="O23" i="4"/>
  <c r="H23" i="4"/>
  <c r="O20" i="4"/>
  <c r="H20" i="4"/>
  <c r="O17" i="4"/>
  <c r="H17" i="4"/>
  <c r="O14" i="4"/>
  <c r="H14" i="4"/>
  <c r="D14" i="4"/>
  <c r="N10" i="4"/>
  <c r="J10" i="4"/>
  <c r="D10" i="4"/>
  <c r="D8" i="4"/>
  <c r="D7" i="4"/>
  <c r="D145" i="1" l="1"/>
  <c r="I20" i="4"/>
  <c r="W134" i="1"/>
  <c r="W132" i="1"/>
  <c r="W130" i="1"/>
  <c r="W128" i="1"/>
  <c r="W126" i="1"/>
  <c r="W124" i="1"/>
  <c r="W120" i="1"/>
  <c r="W116" i="1"/>
  <c r="W111" i="1"/>
  <c r="W135" i="1"/>
  <c r="W133" i="1"/>
  <c r="W131" i="1"/>
  <c r="W129" i="1"/>
  <c r="W127" i="1"/>
  <c r="W125" i="1"/>
  <c r="W123" i="1"/>
  <c r="W121" i="1"/>
  <c r="W119" i="1"/>
  <c r="W117" i="1"/>
  <c r="W115" i="1"/>
  <c r="W113" i="1"/>
  <c r="W110" i="1"/>
  <c r="W122" i="1"/>
  <c r="W118" i="1"/>
  <c r="W114" i="1"/>
  <c r="W108" i="1"/>
  <c r="W112" i="1"/>
  <c r="W107" i="1"/>
  <c r="AO179" i="1"/>
  <c r="N14" i="4" s="1"/>
  <c r="T179" i="1"/>
  <c r="I251" i="1"/>
  <c r="J251" i="1" s="1"/>
  <c r="I256" i="1"/>
  <c r="I254" i="1"/>
  <c r="D255" i="1"/>
  <c r="I255" i="1"/>
  <c r="D256" i="1"/>
  <c r="J256" i="1" s="1"/>
  <c r="D254" i="1"/>
  <c r="I259" i="1"/>
  <c r="D259" i="1"/>
  <c r="D257" i="1"/>
  <c r="I258" i="1"/>
  <c r="I257" i="1"/>
  <c r="D258" i="1"/>
  <c r="J258" i="1" s="1"/>
  <c r="I262" i="1"/>
  <c r="I260" i="1"/>
  <c r="D261" i="1"/>
  <c r="J261" i="1" s="1"/>
  <c r="I261" i="1"/>
  <c r="D262" i="1"/>
  <c r="J262" i="1" s="1"/>
  <c r="D260" i="1"/>
  <c r="J260" i="1" s="1"/>
  <c r="I264" i="1"/>
  <c r="D265" i="1"/>
  <c r="J265" i="1" s="1"/>
  <c r="D263" i="1"/>
  <c r="J263" i="1" s="1"/>
  <c r="I265" i="1"/>
  <c r="I263" i="1"/>
  <c r="D264" i="1"/>
  <c r="J264" i="1" s="1"/>
  <c r="I267" i="1"/>
  <c r="J267" i="1" s="1"/>
  <c r="D267" i="1"/>
  <c r="I268" i="1"/>
  <c r="I266" i="1"/>
  <c r="D268" i="1"/>
  <c r="J268" i="1" s="1"/>
  <c r="D266" i="1"/>
  <c r="J266" i="1" s="1"/>
  <c r="I270" i="1"/>
  <c r="I269" i="1"/>
  <c r="D271" i="1"/>
  <c r="J271" i="1" s="1"/>
  <c r="D269" i="1"/>
  <c r="J269" i="1" s="1"/>
  <c r="I271" i="1"/>
  <c r="D270" i="1"/>
  <c r="J270" i="1" s="1"/>
  <c r="I273" i="1"/>
  <c r="D273" i="1"/>
  <c r="J273" i="1" s="1"/>
  <c r="I274" i="1"/>
  <c r="I272" i="1"/>
  <c r="D274" i="1"/>
  <c r="J274" i="1" s="1"/>
  <c r="D272" i="1"/>
  <c r="J272" i="1" s="1"/>
  <c r="I276" i="1"/>
  <c r="I275" i="1"/>
  <c r="D277" i="1"/>
  <c r="J277" i="1" s="1"/>
  <c r="D275" i="1"/>
  <c r="J275" i="1" s="1"/>
  <c r="I277" i="1"/>
  <c r="D276" i="1"/>
  <c r="I279" i="1"/>
  <c r="D279" i="1"/>
  <c r="J279" i="1" s="1"/>
  <c r="I280" i="1"/>
  <c r="I278" i="1"/>
  <c r="D280" i="1"/>
  <c r="J280" i="1" s="1"/>
  <c r="D278" i="1"/>
  <c r="J278" i="1" s="1"/>
  <c r="AO185" i="1"/>
  <c r="N20" i="4" s="1"/>
  <c r="C160" i="1"/>
  <c r="D143" i="1"/>
  <c r="I14" i="4"/>
  <c r="N70" i="1"/>
  <c r="W106" i="1" s="1"/>
  <c r="I29" i="4"/>
  <c r="I41" i="4"/>
  <c r="I23" i="4"/>
  <c r="I35" i="4"/>
  <c r="G112" i="1"/>
  <c r="U118" i="1"/>
  <c r="G118" i="1" s="1"/>
  <c r="U124" i="1"/>
  <c r="G124" i="1" s="1"/>
  <c r="U130" i="1"/>
  <c r="G130" i="1" s="1"/>
  <c r="I26" i="4"/>
  <c r="I32" i="4"/>
  <c r="I38" i="4"/>
  <c r="U109" i="1"/>
  <c r="U115" i="1"/>
  <c r="G115" i="1" s="1"/>
  <c r="U121" i="1"/>
  <c r="G121" i="1" s="1"/>
  <c r="U127" i="1"/>
  <c r="G127" i="1" s="1"/>
  <c r="U133" i="1"/>
  <c r="G133" i="1" s="1"/>
  <c r="G109" i="1" l="1"/>
  <c r="W109" i="1"/>
  <c r="J255" i="1"/>
  <c r="J257" i="1"/>
  <c r="J259" i="1"/>
  <c r="O280" i="1"/>
  <c r="N280" i="1"/>
  <c r="O277" i="1"/>
  <c r="N277" i="1"/>
  <c r="O274" i="1"/>
  <c r="N274" i="1"/>
  <c r="O271" i="1"/>
  <c r="N271" i="1"/>
  <c r="O268" i="1"/>
  <c r="N268" i="1"/>
  <c r="O263" i="1"/>
  <c r="N263" i="1"/>
  <c r="O262" i="1"/>
  <c r="N262" i="1"/>
  <c r="O261" i="1"/>
  <c r="N261" i="1"/>
  <c r="O257" i="1"/>
  <c r="N257" i="1"/>
  <c r="O256" i="1"/>
  <c r="N256" i="1"/>
  <c r="O255" i="1"/>
  <c r="N255" i="1"/>
  <c r="O278" i="1"/>
  <c r="N278" i="1"/>
  <c r="O279" i="1"/>
  <c r="N279" i="1"/>
  <c r="O276" i="1"/>
  <c r="N276" i="1"/>
  <c r="O275" i="1"/>
  <c r="N275" i="1"/>
  <c r="O272" i="1"/>
  <c r="N272" i="1"/>
  <c r="O273" i="1"/>
  <c r="N273" i="1"/>
  <c r="O270" i="1"/>
  <c r="N270" i="1"/>
  <c r="O269" i="1"/>
  <c r="N269" i="1"/>
  <c r="O266" i="1"/>
  <c r="N266" i="1"/>
  <c r="O267" i="1"/>
  <c r="N267" i="1"/>
  <c r="O264" i="1"/>
  <c r="N264" i="1"/>
  <c r="O265" i="1"/>
  <c r="N265" i="1"/>
  <c r="O260" i="1"/>
  <c r="N260" i="1"/>
  <c r="O258" i="1"/>
  <c r="N258" i="1"/>
  <c r="O259" i="1"/>
  <c r="N259" i="1"/>
  <c r="O254" i="1"/>
  <c r="N254" i="1"/>
  <c r="J17" i="4"/>
  <c r="P254" i="1" l="1"/>
  <c r="J254" i="1" s="1"/>
  <c r="P259" i="1"/>
  <c r="H259" i="1" s="1"/>
  <c r="P258" i="1"/>
  <c r="H258" i="1" s="1"/>
  <c r="P255" i="1"/>
  <c r="H255" i="1" s="1"/>
  <c r="P256" i="1"/>
  <c r="H256" i="1" s="1"/>
  <c r="P257" i="1"/>
  <c r="P260" i="1"/>
  <c r="H260" i="1" s="1"/>
  <c r="P265" i="1"/>
  <c r="H265" i="1" s="1"/>
  <c r="P264" i="1"/>
  <c r="H264" i="1" s="1"/>
  <c r="P267" i="1"/>
  <c r="H267" i="1" s="1"/>
  <c r="P266" i="1"/>
  <c r="H266" i="1" s="1"/>
  <c r="P269" i="1"/>
  <c r="H269" i="1" s="1"/>
  <c r="P270" i="1"/>
  <c r="H270" i="1" s="1"/>
  <c r="P273" i="1"/>
  <c r="H273" i="1" s="1"/>
  <c r="P272" i="1"/>
  <c r="H272" i="1" s="1"/>
  <c r="P275" i="1"/>
  <c r="H275" i="1" s="1"/>
  <c r="P279" i="1"/>
  <c r="H279" i="1" s="1"/>
  <c r="P278" i="1"/>
  <c r="H278" i="1" s="1"/>
  <c r="P261" i="1"/>
  <c r="H261" i="1" s="1"/>
  <c r="P262" i="1"/>
  <c r="H262" i="1" s="1"/>
  <c r="P263" i="1"/>
  <c r="H263" i="1" s="1"/>
  <c r="P268" i="1"/>
  <c r="H268" i="1" s="1"/>
  <c r="P271" i="1"/>
  <c r="H271" i="1" s="1"/>
  <c r="P274" i="1"/>
  <c r="H274" i="1" s="1"/>
  <c r="P277" i="1"/>
  <c r="H277" i="1" s="1"/>
  <c r="P280" i="1"/>
  <c r="H280" i="1" s="1"/>
  <c r="P276" i="1"/>
  <c r="H276" i="1" s="1"/>
  <c r="J276" i="1"/>
  <c r="X130" i="1"/>
  <c r="C151" i="1" s="1"/>
  <c r="E151" i="1" s="1"/>
  <c r="X109" i="1"/>
  <c r="C144" i="1" s="1"/>
  <c r="X112" i="1"/>
  <c r="X106" i="1"/>
  <c r="C143" i="1" s="1"/>
  <c r="K14" i="4" s="1"/>
  <c r="X115" i="1"/>
  <c r="C146" i="1" s="1"/>
  <c r="K23" i="4" s="1"/>
  <c r="X124" i="1"/>
  <c r="C149" i="1" s="1"/>
  <c r="K32" i="4" s="1"/>
  <c r="C147" i="1"/>
  <c r="E147" i="1" s="1"/>
  <c r="X127" i="1"/>
  <c r="C150" i="1" s="1"/>
  <c r="K35" i="4" s="1"/>
  <c r="X121" i="1"/>
  <c r="C148" i="1" s="1"/>
  <c r="K29" i="4" s="1"/>
  <c r="X133" i="1"/>
  <c r="C152" i="1" s="1"/>
  <c r="K41" i="4" s="1"/>
  <c r="C169" i="1"/>
  <c r="C163" i="1"/>
  <c r="C164" i="1"/>
  <c r="C166" i="1"/>
  <c r="C165" i="1"/>
  <c r="C167" i="1"/>
  <c r="C168" i="1"/>
  <c r="J14" i="4"/>
  <c r="C162" i="1"/>
  <c r="C161" i="1"/>
  <c r="C145" i="1" l="1"/>
  <c r="K20" i="4" s="1"/>
  <c r="K38" i="4"/>
  <c r="H257" i="1"/>
  <c r="H254" i="1"/>
  <c r="E152" i="1"/>
  <c r="L41" i="4" s="1"/>
  <c r="E150" i="1"/>
  <c r="D167" i="1" s="1"/>
  <c r="E167" i="1"/>
  <c r="M35" i="4" s="1"/>
  <c r="E149" i="1"/>
  <c r="D166" i="1" s="1"/>
  <c r="K17" i="4"/>
  <c r="E144" i="1"/>
  <c r="L17" i="4" s="1"/>
  <c r="K26" i="4"/>
  <c r="E143" i="1"/>
  <c r="L14" i="4" s="1"/>
  <c r="E146" i="1"/>
  <c r="L23" i="4" s="1"/>
  <c r="E148" i="1"/>
  <c r="L38" i="4"/>
  <c r="D168" i="1"/>
  <c r="L26" i="4"/>
  <c r="D164" i="1"/>
  <c r="H251" i="1"/>
  <c r="D169" i="1" l="1"/>
  <c r="E169" i="1" s="1"/>
  <c r="M41" i="4" s="1"/>
  <c r="E145" i="1"/>
  <c r="L20" i="4" s="1"/>
  <c r="L35" i="4"/>
  <c r="L32" i="4"/>
  <c r="E168" i="1"/>
  <c r="M38" i="4" s="1"/>
  <c r="E166" i="1"/>
  <c r="M32" i="4" s="1"/>
  <c r="E164" i="1"/>
  <c r="M26" i="4" s="1"/>
  <c r="D161" i="1"/>
  <c r="D160" i="1"/>
  <c r="D163" i="1"/>
  <c r="L29" i="4"/>
  <c r="D165" i="1"/>
  <c r="D162" i="1" l="1"/>
  <c r="E162" i="1" s="1"/>
  <c r="M20" i="4" s="1"/>
  <c r="E165" i="1"/>
  <c r="M29" i="4" s="1"/>
  <c r="E163" i="1"/>
  <c r="M23" i="4" s="1"/>
  <c r="E160" i="1"/>
  <c r="M14" i="4" s="1"/>
  <c r="E161" i="1"/>
  <c r="M17" i="4" s="1"/>
</calcChain>
</file>

<file path=xl/sharedStrings.xml><?xml version="1.0" encoding="utf-8"?>
<sst xmlns="http://schemas.openxmlformats.org/spreadsheetml/2006/main" count="1026" uniqueCount="420">
  <si>
    <t>工事名</t>
    <rPh sb="0" eb="3">
      <t>コウジメイ</t>
    </rPh>
    <phoneticPr fontId="4"/>
  </si>
  <si>
    <t>受注者</t>
    <rPh sb="0" eb="2">
      <t>ジュチュウ</t>
    </rPh>
    <rPh sb="2" eb="3">
      <t>シャ</t>
    </rPh>
    <phoneticPr fontId="4"/>
  </si>
  <si>
    <t>工種</t>
    <rPh sb="0" eb="2">
      <t>コウシュ</t>
    </rPh>
    <phoneticPr fontId="4"/>
  </si>
  <si>
    <t>施工場所</t>
    <rPh sb="0" eb="2">
      <t>セコウ</t>
    </rPh>
    <rPh sb="2" eb="4">
      <t>バショ</t>
    </rPh>
    <phoneticPr fontId="4"/>
  </si>
  <si>
    <t>施工環境温度</t>
    <rPh sb="0" eb="2">
      <t>セコウ</t>
    </rPh>
    <rPh sb="2" eb="4">
      <t>カンキョウ</t>
    </rPh>
    <phoneticPr fontId="4"/>
  </si>
  <si>
    <t>項目番号</t>
    <rPh sb="0" eb="2">
      <t>コウモク</t>
    </rPh>
    <rPh sb="2" eb="4">
      <t>バンゴウ</t>
    </rPh>
    <phoneticPr fontId="4"/>
  </si>
  <si>
    <t>作業区分</t>
    <rPh sb="0" eb="2">
      <t>サギョウ</t>
    </rPh>
    <rPh sb="2" eb="4">
      <t>クブン</t>
    </rPh>
    <phoneticPr fontId="4"/>
  </si>
  <si>
    <t>使用材料名称</t>
    <rPh sb="0" eb="2">
      <t>シヨウ</t>
    </rPh>
    <rPh sb="2" eb="4">
      <t>ザイリョウ</t>
    </rPh>
    <rPh sb="4" eb="6">
      <t>メイショウ</t>
    </rPh>
    <phoneticPr fontId="4"/>
  </si>
  <si>
    <t>有害性リスクの見積り</t>
    <rPh sb="0" eb="3">
      <t>ユウガイセイ</t>
    </rPh>
    <rPh sb="7" eb="9">
      <t>ミツ</t>
    </rPh>
    <phoneticPr fontId="4"/>
  </si>
  <si>
    <t>危険性リスクの見積り</t>
    <rPh sb="0" eb="3">
      <t>キケンセイ</t>
    </rPh>
    <rPh sb="7" eb="9">
      <t>ミツモ</t>
    </rPh>
    <phoneticPr fontId="4"/>
  </si>
  <si>
    <t>リスク低減措置</t>
    <rPh sb="3" eb="5">
      <t>テイゲン</t>
    </rPh>
    <rPh sb="5" eb="7">
      <t>ソチ</t>
    </rPh>
    <phoneticPr fontId="4"/>
  </si>
  <si>
    <t>低減
措置
確認日</t>
    <rPh sb="0" eb="2">
      <t>テイゲン</t>
    </rPh>
    <rPh sb="3" eb="5">
      <t>ソチ</t>
    </rPh>
    <rPh sb="6" eb="8">
      <t>カクニン</t>
    </rPh>
    <rPh sb="8" eb="9">
      <t>ヒ</t>
    </rPh>
    <phoneticPr fontId="4"/>
  </si>
  <si>
    <t>通知日
(手段)</t>
    <rPh sb="0" eb="2">
      <t>ツウチ</t>
    </rPh>
    <rPh sb="2" eb="3">
      <t>ヒ</t>
    </rPh>
    <rPh sb="5" eb="7">
      <t>シュダン</t>
    </rPh>
    <phoneticPr fontId="4"/>
  </si>
  <si>
    <t>年間
作業
日数</t>
    <rPh sb="0" eb="2">
      <t>ネンカン</t>
    </rPh>
    <rPh sb="3" eb="5">
      <t>サギョウ</t>
    </rPh>
    <rPh sb="6" eb="8">
      <t>ニッスウ</t>
    </rPh>
    <phoneticPr fontId="4"/>
  </si>
  <si>
    <t>年間
作業
時間</t>
    <rPh sb="0" eb="2">
      <t>ネンカン</t>
    </rPh>
    <rPh sb="3" eb="5">
      <t>サギョウ</t>
    </rPh>
    <rPh sb="6" eb="8">
      <t>ジカン</t>
    </rPh>
    <phoneticPr fontId="4"/>
  </si>
  <si>
    <t>有害性リスクの見積り</t>
    <rPh sb="0" eb="3">
      <t>ユウガイセイ</t>
    </rPh>
    <rPh sb="7" eb="9">
      <t>ミツモ</t>
    </rPh>
    <phoneticPr fontId="4"/>
  </si>
  <si>
    <t>危険小⇔危険大</t>
    <rPh sb="0" eb="2">
      <t>キケン</t>
    </rPh>
    <rPh sb="2" eb="3">
      <t>ショウ</t>
    </rPh>
    <rPh sb="4" eb="6">
      <t>キケン</t>
    </rPh>
    <rPh sb="6" eb="7">
      <t>ダイ</t>
    </rPh>
    <phoneticPr fontId="4"/>
  </si>
  <si>
    <t>危険性リスクレベルの見積り</t>
    <rPh sb="0" eb="3">
      <t>キケンセイ</t>
    </rPh>
    <rPh sb="10" eb="12">
      <t>ミツモ</t>
    </rPh>
    <phoneticPr fontId="4"/>
  </si>
  <si>
    <t>危険小⇔危険大</t>
    <phoneticPr fontId="4"/>
  </si>
  <si>
    <t>①</t>
    <phoneticPr fontId="4"/>
  </si>
  <si>
    <t>有害性レベル区分</t>
    <rPh sb="0" eb="3">
      <t>ユウガイセイ</t>
    </rPh>
    <rPh sb="6" eb="8">
      <t>クブン</t>
    </rPh>
    <phoneticPr fontId="4"/>
  </si>
  <si>
    <t>A～E</t>
    <phoneticPr fontId="4"/>
  </si>
  <si>
    <t>⑤</t>
    <phoneticPr fontId="4"/>
  </si>
  <si>
    <t>一次評価</t>
    <rPh sb="0" eb="2">
      <t>イチジ</t>
    </rPh>
    <rPh sb="2" eb="4">
      <t>ヒョウカ</t>
    </rPh>
    <phoneticPr fontId="4"/>
  </si>
  <si>
    <t>②</t>
    <phoneticPr fontId="4"/>
  </si>
  <si>
    <t>作業環境レベル</t>
    <rPh sb="0" eb="2">
      <t>サギョウ</t>
    </rPh>
    <rPh sb="2" eb="4">
      <t>カンキョウ</t>
    </rPh>
    <phoneticPr fontId="4"/>
  </si>
  <si>
    <t>-2～5</t>
    <phoneticPr fontId="4"/>
  </si>
  <si>
    <t>⑥</t>
    <phoneticPr fontId="4"/>
  </si>
  <si>
    <t>燃焼三要素</t>
    <rPh sb="0" eb="2">
      <t>ネンショウ</t>
    </rPh>
    <rPh sb="2" eb="3">
      <t>サン</t>
    </rPh>
    <rPh sb="3" eb="5">
      <t>ヨウソ</t>
    </rPh>
    <phoneticPr fontId="4"/>
  </si>
  <si>
    <t>無／有</t>
    <rPh sb="0" eb="1">
      <t>ナ</t>
    </rPh>
    <rPh sb="2" eb="3">
      <t>ア</t>
    </rPh>
    <phoneticPr fontId="4"/>
  </si>
  <si>
    <t>③</t>
    <phoneticPr fontId="4"/>
  </si>
  <si>
    <t>Ⅰ～Ⅴ</t>
    <phoneticPr fontId="4"/>
  </si>
  <si>
    <t>⑦</t>
    <phoneticPr fontId="4"/>
  </si>
  <si>
    <t>1,2,4,6</t>
    <phoneticPr fontId="4"/>
  </si>
  <si>
    <t>④</t>
    <phoneticPr fontId="4"/>
  </si>
  <si>
    <t>1～5</t>
    <phoneticPr fontId="4"/>
  </si>
  <si>
    <t>有害性リスクレベル</t>
    <rPh sb="0" eb="3">
      <t>ユウガイセイ</t>
    </rPh>
    <phoneticPr fontId="4"/>
  </si>
  <si>
    <t>危険性リスクレベル</t>
    <rPh sb="0" eb="3">
      <t>キケンセイ</t>
    </rPh>
    <phoneticPr fontId="4"/>
  </si>
  <si>
    <t>有害性極めて高い</t>
    <rPh sb="0" eb="3">
      <t>ユウガイセイ</t>
    </rPh>
    <rPh sb="3" eb="4">
      <t>キワ</t>
    </rPh>
    <rPh sb="6" eb="7">
      <t>タカ</t>
    </rPh>
    <phoneticPr fontId="4"/>
  </si>
  <si>
    <t>ﾚﾍﾞﾙ</t>
    <phoneticPr fontId="4"/>
  </si>
  <si>
    <t>想定される爆発・火災発生の可能性</t>
    <rPh sb="0" eb="2">
      <t>ソウテイ</t>
    </rPh>
    <rPh sb="5" eb="7">
      <t>バクハツ</t>
    </rPh>
    <rPh sb="8" eb="10">
      <t>カサイ</t>
    </rPh>
    <rPh sb="10" eb="12">
      <t>ハッセイ</t>
    </rPh>
    <rPh sb="13" eb="16">
      <t>カノウセイ</t>
    </rPh>
    <phoneticPr fontId="4"/>
  </si>
  <si>
    <t>有害性高い</t>
    <rPh sb="0" eb="3">
      <t>ユウガイセイ</t>
    </rPh>
    <rPh sb="3" eb="4">
      <t>タカ</t>
    </rPh>
    <phoneticPr fontId="4"/>
  </si>
  <si>
    <t>可能性が極めて高い</t>
    <rPh sb="0" eb="3">
      <t>カノウセイ</t>
    </rPh>
    <rPh sb="4" eb="5">
      <t>キワ</t>
    </rPh>
    <rPh sb="7" eb="8">
      <t>タカ</t>
    </rPh>
    <phoneticPr fontId="4"/>
  </si>
  <si>
    <t>有害性中</t>
    <rPh sb="0" eb="3">
      <t>ユウガイセイ</t>
    </rPh>
    <rPh sb="3" eb="4">
      <t>チュウ</t>
    </rPh>
    <phoneticPr fontId="4"/>
  </si>
  <si>
    <t>可能性が高い</t>
    <rPh sb="0" eb="3">
      <t>カノウセイ</t>
    </rPh>
    <rPh sb="4" eb="5">
      <t>タカ</t>
    </rPh>
    <phoneticPr fontId="4"/>
  </si>
  <si>
    <t>有害性がある</t>
    <rPh sb="0" eb="3">
      <t>ユウガイセイ</t>
    </rPh>
    <phoneticPr fontId="4"/>
  </si>
  <si>
    <t>可能性がある</t>
    <rPh sb="0" eb="3">
      <t>カノウセイ</t>
    </rPh>
    <phoneticPr fontId="4"/>
  </si>
  <si>
    <t>有害性やや低い</t>
    <rPh sb="0" eb="3">
      <t>ユウガイセイ</t>
    </rPh>
    <rPh sb="5" eb="6">
      <t>ヒク</t>
    </rPh>
    <phoneticPr fontId="4"/>
  </si>
  <si>
    <t>ほとんど発生しない</t>
    <rPh sb="4" eb="6">
      <t>ハッセイ</t>
    </rPh>
    <phoneticPr fontId="4"/>
  </si>
  <si>
    <t>工事名</t>
    <rPh sb="0" eb="2">
      <t>コウジ</t>
    </rPh>
    <rPh sb="2" eb="3">
      <t>メイ</t>
    </rPh>
    <phoneticPr fontId="1"/>
  </si>
  <si>
    <t>受注者</t>
    <rPh sb="0" eb="3">
      <t>ジュチュウシャ</t>
    </rPh>
    <phoneticPr fontId="1"/>
  </si>
  <si>
    <t>工種</t>
    <rPh sb="0" eb="2">
      <t>コウシュ</t>
    </rPh>
    <phoneticPr fontId="1"/>
  </si>
  <si>
    <t>施工場所</t>
    <rPh sb="0" eb="2">
      <t>セコウ</t>
    </rPh>
    <rPh sb="2" eb="4">
      <t>バショ</t>
    </rPh>
    <phoneticPr fontId="1"/>
  </si>
  <si>
    <t>施工環境温度</t>
  </si>
  <si>
    <t>皮膚刺激性</t>
    <rPh sb="0" eb="2">
      <t>ヒフ</t>
    </rPh>
    <rPh sb="2" eb="5">
      <t>シゲキセイ</t>
    </rPh>
    <phoneticPr fontId="4"/>
  </si>
  <si>
    <t>眼刺激性</t>
    <rPh sb="0" eb="1">
      <t>メ</t>
    </rPh>
    <rPh sb="1" eb="4">
      <t>シゲキセイ</t>
    </rPh>
    <phoneticPr fontId="4"/>
  </si>
  <si>
    <t>その他グループに分類されない粉体、蒸気</t>
    <rPh sb="2" eb="3">
      <t>タ</t>
    </rPh>
    <rPh sb="8" eb="10">
      <t>ブンルイ</t>
    </rPh>
    <rPh sb="14" eb="15">
      <t>フン</t>
    </rPh>
    <rPh sb="15" eb="16">
      <t>タイ</t>
    </rPh>
    <rPh sb="17" eb="19">
      <t>ジョウキ</t>
    </rPh>
    <phoneticPr fontId="4"/>
  </si>
  <si>
    <t>急性毒性</t>
    <rPh sb="0" eb="2">
      <t>キュウセイ</t>
    </rPh>
    <rPh sb="2" eb="4">
      <t>ドクセイ</t>
    </rPh>
    <phoneticPr fontId="4"/>
  </si>
  <si>
    <t>皮膚腐食性</t>
    <rPh sb="0" eb="2">
      <t>ヒフ</t>
    </rPh>
    <rPh sb="2" eb="4">
      <t>フショク</t>
    </rPh>
    <rPh sb="4" eb="5">
      <t>セイ</t>
    </rPh>
    <phoneticPr fontId="4"/>
  </si>
  <si>
    <t>皮膚感作性</t>
    <rPh sb="0" eb="2">
      <t>ヒフ</t>
    </rPh>
    <rPh sb="2" eb="3">
      <t>カン</t>
    </rPh>
    <rPh sb="3" eb="4">
      <t>サ</t>
    </rPh>
    <rPh sb="4" eb="5">
      <t>セイ</t>
    </rPh>
    <phoneticPr fontId="4"/>
  </si>
  <si>
    <t>発がん性</t>
    <rPh sb="0" eb="1">
      <t>ハツ</t>
    </rPh>
    <rPh sb="3" eb="4">
      <t>セイ</t>
    </rPh>
    <phoneticPr fontId="4"/>
  </si>
  <si>
    <t>生殖毒性</t>
    <rPh sb="0" eb="2">
      <t>セイショク</t>
    </rPh>
    <rPh sb="2" eb="4">
      <t>ドクセイ</t>
    </rPh>
    <phoneticPr fontId="4"/>
  </si>
  <si>
    <t>生殖変異原性</t>
    <rPh sb="0" eb="2">
      <t>セイショク</t>
    </rPh>
    <rPh sb="2" eb="6">
      <t>ヘンイゲンセイ</t>
    </rPh>
    <phoneticPr fontId="4"/>
  </si>
  <si>
    <t>呼吸器感作性</t>
    <rPh sb="0" eb="3">
      <t>コキュウキ</t>
    </rPh>
    <rPh sb="3" eb="4">
      <t>カン</t>
    </rPh>
    <rPh sb="4" eb="5">
      <t>サ</t>
    </rPh>
    <rPh sb="5" eb="6">
      <t>セイ</t>
    </rPh>
    <phoneticPr fontId="4"/>
  </si>
  <si>
    <t>作業区分</t>
    <rPh sb="0" eb="2">
      <t>サギョウ</t>
    </rPh>
    <rPh sb="2" eb="4">
      <t>クブン</t>
    </rPh>
    <phoneticPr fontId="1"/>
  </si>
  <si>
    <t>使用材料名称</t>
    <rPh sb="0" eb="2">
      <t>シヨウ</t>
    </rPh>
    <rPh sb="2" eb="4">
      <t>ザイリョウ</t>
    </rPh>
    <rPh sb="4" eb="6">
      <t>メイショウ</t>
    </rPh>
    <phoneticPr fontId="1"/>
  </si>
  <si>
    <t>使用材料構成</t>
    <rPh sb="0" eb="2">
      <t>シヨウ</t>
    </rPh>
    <rPh sb="2" eb="4">
      <t>ザイリョウ</t>
    </rPh>
    <rPh sb="4" eb="6">
      <t>コウセイ</t>
    </rPh>
    <phoneticPr fontId="1"/>
  </si>
  <si>
    <t>換気</t>
    <rPh sb="0" eb="2">
      <t>カンキ</t>
    </rPh>
    <phoneticPr fontId="1"/>
  </si>
  <si>
    <t>選択してください</t>
  </si>
  <si>
    <t>揮発性・分散性</t>
    <rPh sb="0" eb="3">
      <t>キハツセイ</t>
    </rPh>
    <rPh sb="4" eb="7">
      <t>ブンサンセイ</t>
    </rPh>
    <phoneticPr fontId="1"/>
  </si>
  <si>
    <t>使用材料</t>
    <rPh sb="0" eb="2">
      <t>シヨウ</t>
    </rPh>
    <rPh sb="2" eb="4">
      <t>ザイリョウ</t>
    </rPh>
    <phoneticPr fontId="1"/>
  </si>
  <si>
    <t>↓プルダウンから値取得</t>
    <rPh sb="8" eb="9">
      <t>アタイ</t>
    </rPh>
    <rPh sb="9" eb="11">
      <t>シュトク</t>
    </rPh>
    <phoneticPr fontId="1"/>
  </si>
  <si>
    <t>↓値から取扱量を取得</t>
    <rPh sb="1" eb="2">
      <t>アタイ</t>
    </rPh>
    <rPh sb="4" eb="6">
      <t>トリアツカイ</t>
    </rPh>
    <rPh sb="6" eb="7">
      <t>リョウ</t>
    </rPh>
    <rPh sb="8" eb="10">
      <t>シュトク</t>
    </rPh>
    <phoneticPr fontId="1"/>
  </si>
  <si>
    <t>↓両方選択された場合の警告</t>
    <rPh sb="1" eb="3">
      <t>リョウホウ</t>
    </rPh>
    <rPh sb="3" eb="5">
      <t>センタク</t>
    </rPh>
    <rPh sb="8" eb="10">
      <t>バアイ</t>
    </rPh>
    <rPh sb="11" eb="13">
      <t>ケイコク</t>
    </rPh>
    <phoneticPr fontId="1"/>
  </si>
  <si>
    <t>↑入力欄から取得</t>
    <rPh sb="1" eb="3">
      <t>ニュウリョク</t>
    </rPh>
    <rPh sb="3" eb="4">
      <t>ラン</t>
    </rPh>
    <rPh sb="6" eb="8">
      <t>シュトク</t>
    </rPh>
    <phoneticPr fontId="1"/>
  </si>
  <si>
    <t>↓一番高いレベルを取得</t>
    <rPh sb="1" eb="3">
      <t>イチバン</t>
    </rPh>
    <rPh sb="3" eb="4">
      <t>タカ</t>
    </rPh>
    <rPh sb="9" eb="11">
      <t>シュトク</t>
    </rPh>
    <phoneticPr fontId="1"/>
  </si>
  <si>
    <t>↓材料内の最高レベルを取得</t>
    <rPh sb="1" eb="3">
      <t>ザイリョウ</t>
    </rPh>
    <rPh sb="3" eb="4">
      <t>ナイ</t>
    </rPh>
    <rPh sb="5" eb="7">
      <t>サイコウ</t>
    </rPh>
    <rPh sb="11" eb="13">
      <t>シュトク</t>
    </rPh>
    <phoneticPr fontId="1"/>
  </si>
  <si>
    <t>材料</t>
    <rPh sb="0" eb="2">
      <t>ザイリョウ</t>
    </rPh>
    <phoneticPr fontId="4"/>
  </si>
  <si>
    <t>年間作業時間(hr)</t>
    <rPh sb="0" eb="2">
      <t>ネンカン</t>
    </rPh>
    <rPh sb="2" eb="4">
      <t>サギョウ</t>
    </rPh>
    <rPh sb="4" eb="6">
      <t>ジカン</t>
    </rPh>
    <phoneticPr fontId="4"/>
  </si>
  <si>
    <t>ばく露レベル</t>
    <phoneticPr fontId="4"/>
  </si>
  <si>
    <t>ばく露レベル</t>
    <phoneticPr fontId="4"/>
  </si>
  <si>
    <t>↑計算結果から取得</t>
    <rPh sb="1" eb="3">
      <t>ケイサン</t>
    </rPh>
    <rPh sb="3" eb="5">
      <t>ケッカ</t>
    </rPh>
    <rPh sb="7" eb="9">
      <t>シュトク</t>
    </rPh>
    <phoneticPr fontId="1"/>
  </si>
  <si>
    <t>有害性レベル</t>
    <phoneticPr fontId="4"/>
  </si>
  <si>
    <t>リスクレベル</t>
    <phoneticPr fontId="4"/>
  </si>
  <si>
    <t>燃焼三要素の有無</t>
    <rPh sb="0" eb="2">
      <t>ネンショウ</t>
    </rPh>
    <rPh sb="2" eb="3">
      <t>サン</t>
    </rPh>
    <rPh sb="3" eb="5">
      <t>ヨウソ</t>
    </rPh>
    <rPh sb="6" eb="8">
      <t>ウム</t>
    </rPh>
    <phoneticPr fontId="1"/>
  </si>
  <si>
    <t>↓入力から値取得</t>
    <rPh sb="1" eb="3">
      <t>ニュウリョク</t>
    </rPh>
    <rPh sb="5" eb="6">
      <t>アタイ</t>
    </rPh>
    <rPh sb="6" eb="8">
      <t>シュトク</t>
    </rPh>
    <phoneticPr fontId="1"/>
  </si>
  <si>
    <t>ﾘｽｸﾚﾍﾞﾙﾗﾝｸup</t>
    <phoneticPr fontId="4"/>
  </si>
  <si>
    <t>液体　沸点（℃）</t>
    <rPh sb="0" eb="2">
      <t>エキタイ</t>
    </rPh>
    <rPh sb="3" eb="5">
      <t>フッテン</t>
    </rPh>
    <phoneticPr fontId="1"/>
  </si>
  <si>
    <t>↓手入力</t>
    <rPh sb="1" eb="2">
      <t>テ</t>
    </rPh>
    <rPh sb="2" eb="4">
      <t>ニュウリョク</t>
    </rPh>
    <phoneticPr fontId="1"/>
  </si>
  <si>
    <t>↓取得</t>
    <rPh sb="1" eb="3">
      <t>シュトク</t>
    </rPh>
    <phoneticPr fontId="1"/>
  </si>
  <si>
    <t>↓自動判定</t>
    <rPh sb="1" eb="3">
      <t>ジドウ</t>
    </rPh>
    <rPh sb="3" eb="5">
      <t>ハンテイ</t>
    </rPh>
    <phoneticPr fontId="1"/>
  </si>
  <si>
    <t>基本情報</t>
    <rPh sb="0" eb="2">
      <t>キホン</t>
    </rPh>
    <rPh sb="2" eb="4">
      <t>ジョウホウ</t>
    </rPh>
    <phoneticPr fontId="1"/>
  </si>
  <si>
    <t>　</t>
  </si>
  <si>
    <t>材料</t>
    <rPh sb="0" eb="2">
      <t>ザイリョウ</t>
    </rPh>
    <phoneticPr fontId="1"/>
  </si>
  <si>
    <t>沸点℃</t>
    <rPh sb="0" eb="2">
      <t>フッテン</t>
    </rPh>
    <phoneticPr fontId="4"/>
  </si>
  <si>
    <t>引火点℃</t>
    <rPh sb="0" eb="2">
      <t>インカテン</t>
    </rPh>
    <phoneticPr fontId="4"/>
  </si>
  <si>
    <t>自然発火温度℃</t>
    <rPh sb="0" eb="2">
      <t>シゼン</t>
    </rPh>
    <rPh sb="2" eb="4">
      <t>ハッカ</t>
    </rPh>
    <rPh sb="4" eb="6">
      <t>オンド</t>
    </rPh>
    <phoneticPr fontId="4"/>
  </si>
  <si>
    <t>リスクレベル</t>
    <phoneticPr fontId="4"/>
  </si>
  <si>
    <t>施工環境温度℃</t>
    <rPh sb="0" eb="2">
      <t>セコウ</t>
    </rPh>
    <rPh sb="2" eb="4">
      <t>カンキョウ</t>
    </rPh>
    <rPh sb="4" eb="6">
      <t>オンド</t>
    </rPh>
    <phoneticPr fontId="1"/>
  </si>
  <si>
    <t>↑自動判定</t>
    <rPh sb="1" eb="5">
      <t>ジドウハンテイ</t>
    </rPh>
    <phoneticPr fontId="1"/>
  </si>
  <si>
    <t>仮定時間
(hr/日)</t>
    <rPh sb="0" eb="2">
      <t>カテイ</t>
    </rPh>
    <rPh sb="2" eb="4">
      <t>ジカン</t>
    </rPh>
    <rPh sb="9" eb="10">
      <t>ヒ</t>
    </rPh>
    <phoneticPr fontId="1"/>
  </si>
  <si>
    <t>年間作業日数
(日/年)</t>
    <rPh sb="0" eb="2">
      <t>ネンカン</t>
    </rPh>
    <rPh sb="2" eb="4">
      <t>サギョウ</t>
    </rPh>
    <rPh sb="4" eb="6">
      <t>ニッスウ</t>
    </rPh>
    <rPh sb="8" eb="9">
      <t>ヒ</t>
    </rPh>
    <rPh sb="10" eb="11">
      <t>トシ</t>
    </rPh>
    <phoneticPr fontId="1"/>
  </si>
  <si>
    <t>年間作業時間
(hr)</t>
    <rPh sb="0" eb="2">
      <t>ネンカン</t>
    </rPh>
    <rPh sb="2" eb="4">
      <t>サギョウ</t>
    </rPh>
    <rPh sb="4" eb="6">
      <t>ジカン</t>
    </rPh>
    <phoneticPr fontId="1"/>
  </si>
  <si>
    <t>↓ランクアップ参考値取得</t>
    <rPh sb="7" eb="9">
      <t>サンコウ</t>
    </rPh>
    <rPh sb="9" eb="10">
      <t>チ</t>
    </rPh>
    <rPh sb="10" eb="12">
      <t>シュトク</t>
    </rPh>
    <phoneticPr fontId="1"/>
  </si>
  <si>
    <t>↓ランクアップ取得</t>
    <rPh sb="7" eb="9">
      <t>シュトク</t>
    </rPh>
    <phoneticPr fontId="1"/>
  </si>
  <si>
    <t>吸引性呼吸器
有害性</t>
    <rPh sb="0" eb="2">
      <t>キュウイン</t>
    </rPh>
    <rPh sb="2" eb="3">
      <t>セイ</t>
    </rPh>
    <rPh sb="3" eb="6">
      <t>コキュウキ</t>
    </rPh>
    <rPh sb="7" eb="10">
      <t>ユウガイセイ</t>
    </rPh>
    <phoneticPr fontId="4"/>
  </si>
  <si>
    <t>特定標的臓器
(反復ばく露)</t>
    <rPh sb="0" eb="2">
      <t>トクテイ</t>
    </rPh>
    <rPh sb="2" eb="4">
      <t>ヒョウテキ</t>
    </rPh>
    <rPh sb="4" eb="6">
      <t>ゾウキ</t>
    </rPh>
    <rPh sb="8" eb="10">
      <t>ハンプク</t>
    </rPh>
    <rPh sb="12" eb="13">
      <t>ロ</t>
    </rPh>
    <phoneticPr fontId="4"/>
  </si>
  <si>
    <t>特定標的臓器
(単回ばく露)</t>
    <rPh sb="0" eb="2">
      <t>トクテイ</t>
    </rPh>
    <rPh sb="2" eb="4">
      <t>ヒョウテキ</t>
    </rPh>
    <rPh sb="4" eb="6">
      <t>ゾウキ</t>
    </rPh>
    <rPh sb="8" eb="9">
      <t>タン</t>
    </rPh>
    <rPh sb="9" eb="10">
      <t>カイ</t>
    </rPh>
    <rPh sb="12" eb="13">
      <t>ロ</t>
    </rPh>
    <phoneticPr fontId="4"/>
  </si>
  <si>
    <t>危険性の分類</t>
    <rPh sb="0" eb="3">
      <t>キケンセイ</t>
    </rPh>
    <rPh sb="4" eb="6">
      <t>ブンルイ</t>
    </rPh>
    <phoneticPr fontId="1"/>
  </si>
  <si>
    <t>爆発物</t>
    <rPh sb="0" eb="3">
      <t>バクハツブツ</t>
    </rPh>
    <phoneticPr fontId="1"/>
  </si>
  <si>
    <t>エアゾール</t>
  </si>
  <si>
    <t>エアゾール</t>
    <phoneticPr fontId="1"/>
  </si>
  <si>
    <t>酸化性ガス</t>
    <rPh sb="0" eb="3">
      <t>サンカセイ</t>
    </rPh>
    <phoneticPr fontId="1"/>
  </si>
  <si>
    <t>高圧ガス</t>
    <rPh sb="0" eb="2">
      <t>コウアツ</t>
    </rPh>
    <phoneticPr fontId="1"/>
  </si>
  <si>
    <t>引火性液体</t>
    <rPh sb="0" eb="3">
      <t>インカセイ</t>
    </rPh>
    <rPh sb="3" eb="5">
      <t>エキタイ</t>
    </rPh>
    <phoneticPr fontId="1"/>
  </si>
  <si>
    <t>可燃性固体</t>
    <rPh sb="0" eb="3">
      <t>カネンセイ</t>
    </rPh>
    <rPh sb="3" eb="5">
      <t>コタイ</t>
    </rPh>
    <phoneticPr fontId="1"/>
  </si>
  <si>
    <t>自己反応性
化学物質</t>
    <rPh sb="0" eb="2">
      <t>ジコ</t>
    </rPh>
    <rPh sb="2" eb="5">
      <t>ハンノウセイ</t>
    </rPh>
    <rPh sb="6" eb="8">
      <t>カガク</t>
    </rPh>
    <rPh sb="8" eb="10">
      <t>ブッシツ</t>
    </rPh>
    <phoneticPr fontId="1"/>
  </si>
  <si>
    <t>自然発火性
液体</t>
    <rPh sb="0" eb="2">
      <t>シゼン</t>
    </rPh>
    <rPh sb="2" eb="5">
      <t>ハッカセイ</t>
    </rPh>
    <rPh sb="6" eb="8">
      <t>エキタイ</t>
    </rPh>
    <phoneticPr fontId="1"/>
  </si>
  <si>
    <t>自然発火性
固体</t>
    <rPh sb="0" eb="2">
      <t>シゼン</t>
    </rPh>
    <rPh sb="2" eb="5">
      <t>ハッカセイ</t>
    </rPh>
    <rPh sb="6" eb="8">
      <t>コタイ</t>
    </rPh>
    <phoneticPr fontId="1"/>
  </si>
  <si>
    <t>自己発熱性
化学物質</t>
    <rPh sb="0" eb="2">
      <t>ジコ</t>
    </rPh>
    <rPh sb="2" eb="5">
      <t>ハツネツセイ</t>
    </rPh>
    <rPh sb="6" eb="8">
      <t>カガク</t>
    </rPh>
    <rPh sb="8" eb="10">
      <t>ブッシツ</t>
    </rPh>
    <phoneticPr fontId="1"/>
  </si>
  <si>
    <t>水反応可能性
化学物質</t>
    <rPh sb="0" eb="1">
      <t>ミズ</t>
    </rPh>
    <rPh sb="1" eb="3">
      <t>ハンノウ</t>
    </rPh>
    <rPh sb="3" eb="6">
      <t>カノウセイ</t>
    </rPh>
    <rPh sb="7" eb="9">
      <t>カガク</t>
    </rPh>
    <rPh sb="9" eb="11">
      <t>ブッシツ</t>
    </rPh>
    <phoneticPr fontId="1"/>
  </si>
  <si>
    <t>酸化性液体</t>
    <rPh sb="0" eb="3">
      <t>サンカセイ</t>
    </rPh>
    <rPh sb="3" eb="5">
      <t>エキタイ</t>
    </rPh>
    <phoneticPr fontId="1"/>
  </si>
  <si>
    <t>酸化性固体</t>
    <rPh sb="0" eb="3">
      <t>サンカセイ</t>
    </rPh>
    <rPh sb="3" eb="5">
      <t>コタイ</t>
    </rPh>
    <phoneticPr fontId="1"/>
  </si>
  <si>
    <t>有機過酸化物</t>
    <rPh sb="0" eb="2">
      <t>ユウキ</t>
    </rPh>
    <rPh sb="2" eb="5">
      <t>カサンカ</t>
    </rPh>
    <rPh sb="5" eb="6">
      <t>ブツ</t>
    </rPh>
    <phoneticPr fontId="1"/>
  </si>
  <si>
    <t>引火性
可燃性ガス</t>
    <rPh sb="0" eb="3">
      <t>インカセイ</t>
    </rPh>
    <rPh sb="4" eb="7">
      <t>カネンセイ</t>
    </rPh>
    <phoneticPr fontId="1"/>
  </si>
  <si>
    <t>金属腐食性
物質</t>
    <rPh sb="0" eb="2">
      <t>キンゾク</t>
    </rPh>
    <rPh sb="2" eb="5">
      <t>フショクセイ</t>
    </rPh>
    <rPh sb="6" eb="8">
      <t>ブッシツ</t>
    </rPh>
    <phoneticPr fontId="1"/>
  </si>
  <si>
    <t>材料</t>
    <rPh sb="0" eb="2">
      <t>ザイリョウ</t>
    </rPh>
    <phoneticPr fontId="1"/>
  </si>
  <si>
    <t>②作業環境レベル</t>
    <phoneticPr fontId="1"/>
  </si>
  <si>
    <t>①有害性のレベル区分</t>
    <phoneticPr fontId="1"/>
  </si>
  <si>
    <t>③ばく露レベル</t>
    <rPh sb="3" eb="4">
      <t>ロ</t>
    </rPh>
    <phoneticPr fontId="1"/>
  </si>
  <si>
    <t>⑥燃焼三要素</t>
    <rPh sb="1" eb="3">
      <t>ネンショウ</t>
    </rPh>
    <rPh sb="3" eb="4">
      <t>サン</t>
    </rPh>
    <rPh sb="4" eb="6">
      <t>ヨウソ</t>
    </rPh>
    <phoneticPr fontId="1"/>
  </si>
  <si>
    <t>作成日</t>
    <rPh sb="0" eb="3">
      <t>サクセイビ</t>
    </rPh>
    <phoneticPr fontId="1"/>
  </si>
  <si>
    <t>※複数個ある場合は、影響が大きい（小さい数値の)方を記入してください。</t>
    <phoneticPr fontId="1"/>
  </si>
  <si>
    <t>粉体（固体）状態</t>
    <rPh sb="0" eb="2">
      <t>フンタイ</t>
    </rPh>
    <rPh sb="3" eb="5">
      <t>コタイ</t>
    </rPh>
    <rPh sb="6" eb="8">
      <t>ジョウタイ</t>
    </rPh>
    <phoneticPr fontId="1"/>
  </si>
  <si>
    <t>⑤一次評価</t>
    <rPh sb="1" eb="3">
      <t>イチジ</t>
    </rPh>
    <rPh sb="3" eb="5">
      <t>ヒョウカ</t>
    </rPh>
    <phoneticPr fontId="1"/>
  </si>
  <si>
    <t>リスクアセスメント実施結果</t>
    <rPh sb="9" eb="11">
      <t>ジッシ</t>
    </rPh>
    <rPh sb="11" eb="13">
      <t>ケッカ</t>
    </rPh>
    <phoneticPr fontId="4"/>
  </si>
  <si>
    <t>確　認</t>
    <rPh sb="0" eb="1">
      <t>アキラ</t>
    </rPh>
    <rPh sb="2" eb="3">
      <t>シノブ</t>
    </rPh>
    <phoneticPr fontId="1"/>
  </si>
  <si>
    <t>承　認</t>
    <rPh sb="0" eb="1">
      <t>ショウ</t>
    </rPh>
    <rPh sb="2" eb="3">
      <t>シノブ</t>
    </rPh>
    <phoneticPr fontId="1"/>
  </si>
  <si>
    <t>作　成</t>
    <rPh sb="0" eb="1">
      <t>サク</t>
    </rPh>
    <rPh sb="2" eb="3">
      <t>シゲル</t>
    </rPh>
    <phoneticPr fontId="1"/>
  </si>
  <si>
    <t>化学物質取扱い作業のリスクアセスメント</t>
    <rPh sb="0" eb="2">
      <t>カガク</t>
    </rPh>
    <rPh sb="2" eb="4">
      <t>ブッシツ</t>
    </rPh>
    <rPh sb="4" eb="6">
      <t>トリアツカ</t>
    </rPh>
    <rPh sb="7" eb="9">
      <t>サギョウ</t>
    </rPh>
    <phoneticPr fontId="4"/>
  </si>
  <si>
    <t>１．概要</t>
    <rPh sb="2" eb="4">
      <t>ガイヨウ</t>
    </rPh>
    <phoneticPr fontId="4"/>
  </si>
  <si>
    <t>番号</t>
    <rPh sb="0" eb="2">
      <t>バンゴウ</t>
    </rPh>
    <phoneticPr fontId="4"/>
  </si>
  <si>
    <t>名称</t>
    <rPh sb="0" eb="2">
      <t>メイショウ</t>
    </rPh>
    <phoneticPr fontId="4"/>
  </si>
  <si>
    <t>小⇔大</t>
    <rPh sb="0" eb="1">
      <t>ショウ</t>
    </rPh>
    <rPh sb="2" eb="3">
      <t>ダイ</t>
    </rPh>
    <phoneticPr fontId="4"/>
  </si>
  <si>
    <t>内容</t>
    <rPh sb="0" eb="2">
      <t>ナイヨウ</t>
    </rPh>
    <phoneticPr fontId="4"/>
  </si>
  <si>
    <t>①</t>
    <phoneticPr fontId="4"/>
  </si>
  <si>
    <t>Ａ～Ｅ</t>
    <phoneticPr fontId="4"/>
  </si>
  <si>
    <t>SDSから化学的な影響を評価</t>
    <rPh sb="5" eb="7">
      <t>カガク</t>
    </rPh>
    <rPh sb="7" eb="8">
      <t>テキ</t>
    </rPh>
    <rPh sb="9" eb="11">
      <t>エイキョウ</t>
    </rPh>
    <rPh sb="12" eb="14">
      <t>ヒョウカ</t>
    </rPh>
    <phoneticPr fontId="4"/>
  </si>
  <si>
    <t>②</t>
    <phoneticPr fontId="4"/>
  </si>
  <si>
    <t>-2～5</t>
    <phoneticPr fontId="4"/>
  </si>
  <si>
    <t>作業環境を評価</t>
    <rPh sb="0" eb="2">
      <t>サギョウ</t>
    </rPh>
    <rPh sb="2" eb="4">
      <t>カンキョウ</t>
    </rPh>
    <rPh sb="5" eb="7">
      <t>ヒョウカ</t>
    </rPh>
    <phoneticPr fontId="4"/>
  </si>
  <si>
    <t>③</t>
    <phoneticPr fontId="4"/>
  </si>
  <si>
    <t>ばく露レベル</t>
    <phoneticPr fontId="4"/>
  </si>
  <si>
    <t>Ⅰ～Ⅴ</t>
    <phoneticPr fontId="4"/>
  </si>
  <si>
    <t>作業時間を評価</t>
    <rPh sb="0" eb="2">
      <t>サギョウ</t>
    </rPh>
    <rPh sb="2" eb="4">
      <t>ジカン</t>
    </rPh>
    <rPh sb="5" eb="7">
      <t>ヒョウカ</t>
    </rPh>
    <phoneticPr fontId="4"/>
  </si>
  <si>
    <t>④</t>
    <phoneticPr fontId="4"/>
  </si>
  <si>
    <t>1～5</t>
    <phoneticPr fontId="4"/>
  </si>
  <si>
    <t>①～③を総合的に評価</t>
    <rPh sb="4" eb="6">
      <t>ソウゴウ</t>
    </rPh>
    <rPh sb="6" eb="7">
      <t>テキ</t>
    </rPh>
    <rPh sb="8" eb="10">
      <t>ヒョウカ</t>
    </rPh>
    <phoneticPr fontId="4"/>
  </si>
  <si>
    <t>⑤</t>
    <phoneticPr fontId="4"/>
  </si>
  <si>
    <t>1,2,4,6</t>
    <phoneticPr fontId="4"/>
  </si>
  <si>
    <t>SDSから物理的な性質を評価</t>
    <rPh sb="5" eb="7">
      <t>ブツリ</t>
    </rPh>
    <rPh sb="7" eb="8">
      <t>テキ</t>
    </rPh>
    <rPh sb="9" eb="11">
      <t>セイシツ</t>
    </rPh>
    <rPh sb="12" eb="14">
      <t>ヒョウカ</t>
    </rPh>
    <phoneticPr fontId="4"/>
  </si>
  <si>
    <t>⑥</t>
    <phoneticPr fontId="4"/>
  </si>
  <si>
    <t>燃焼三要素の有無を確認</t>
    <rPh sb="0" eb="2">
      <t>ネンショウ</t>
    </rPh>
    <rPh sb="2" eb="3">
      <t>サン</t>
    </rPh>
    <rPh sb="3" eb="5">
      <t>ヨウソ</t>
    </rPh>
    <rPh sb="6" eb="8">
      <t>ウム</t>
    </rPh>
    <rPh sb="9" eb="11">
      <t>カクニン</t>
    </rPh>
    <phoneticPr fontId="4"/>
  </si>
  <si>
    <t>⑦</t>
    <phoneticPr fontId="4"/>
  </si>
  <si>
    <t>⑤および⑥より算出</t>
    <rPh sb="7" eb="9">
      <t>サンシュツ</t>
    </rPh>
    <phoneticPr fontId="4"/>
  </si>
  <si>
    <t>２．リスクの見積り方法</t>
    <rPh sb="6" eb="8">
      <t>ミツモ</t>
    </rPh>
    <rPh sb="9" eb="11">
      <t>ホウホウ</t>
    </rPh>
    <phoneticPr fontId="4"/>
  </si>
  <si>
    <t>　①有害性レベルの見積り</t>
    <rPh sb="2" eb="5">
      <t>ユウガイセイ</t>
    </rPh>
    <rPh sb="9" eb="11">
      <t>ミツモ</t>
    </rPh>
    <phoneticPr fontId="4"/>
  </si>
  <si>
    <t>SDSを用い、GHS分類などを参照し有害性のレベルを評価</t>
    <rPh sb="4" eb="5">
      <t>モチ</t>
    </rPh>
    <rPh sb="10" eb="12">
      <t>ブンルイ</t>
    </rPh>
    <rPh sb="15" eb="17">
      <t>サンショウ</t>
    </rPh>
    <rPh sb="18" eb="21">
      <t>ユウガイセイ</t>
    </rPh>
    <rPh sb="26" eb="28">
      <t>ヒョウカ</t>
    </rPh>
    <phoneticPr fontId="4"/>
  </si>
  <si>
    <t>有害性ﾚﾍﾞﾙ</t>
    <rPh sb="0" eb="3">
      <t>ユウガイセイ</t>
    </rPh>
    <phoneticPr fontId="4"/>
  </si>
  <si>
    <t>有害性のクラス</t>
    <rPh sb="0" eb="3">
      <t>ユウガイセイ</t>
    </rPh>
    <phoneticPr fontId="4"/>
  </si>
  <si>
    <t>区分</t>
    <rPh sb="0" eb="2">
      <t>クブン</t>
    </rPh>
    <phoneticPr fontId="4"/>
  </si>
  <si>
    <t>A</t>
    <phoneticPr fontId="4"/>
  </si>
  <si>
    <t>区分2</t>
    <rPh sb="0" eb="2">
      <t>クブン</t>
    </rPh>
    <phoneticPr fontId="4"/>
  </si>
  <si>
    <t>吸引性呼吸器有害性</t>
    <rPh sb="0" eb="2">
      <t>キュウイン</t>
    </rPh>
    <rPh sb="2" eb="3">
      <t>セイ</t>
    </rPh>
    <rPh sb="6" eb="9">
      <t>ユウガイセイ</t>
    </rPh>
    <phoneticPr fontId="4"/>
  </si>
  <si>
    <t>区分1</t>
    <rPh sb="0" eb="2">
      <t>クブン</t>
    </rPh>
    <phoneticPr fontId="4"/>
  </si>
  <si>
    <t>B</t>
    <phoneticPr fontId="4"/>
  </si>
  <si>
    <t>区分4</t>
    <rPh sb="0" eb="2">
      <t>クブン</t>
    </rPh>
    <phoneticPr fontId="4"/>
  </si>
  <si>
    <t>特定標的臓器(単回ばく露)</t>
    <rPh sb="0" eb="2">
      <t>トクテイ</t>
    </rPh>
    <rPh sb="2" eb="4">
      <t>ヒョウテキ</t>
    </rPh>
    <rPh sb="4" eb="6">
      <t>ゾウキ</t>
    </rPh>
    <rPh sb="7" eb="8">
      <t>タン</t>
    </rPh>
    <rPh sb="8" eb="9">
      <t>カイ</t>
    </rPh>
    <rPh sb="11" eb="12">
      <t>ロ</t>
    </rPh>
    <phoneticPr fontId="4"/>
  </si>
  <si>
    <t>C</t>
    <phoneticPr fontId="4"/>
  </si>
  <si>
    <t>区分3</t>
    <rPh sb="0" eb="2">
      <t>クブン</t>
    </rPh>
    <phoneticPr fontId="4"/>
  </si>
  <si>
    <t>皮膚腐食性</t>
    <rPh sb="0" eb="2">
      <t>ヒフ</t>
    </rPh>
    <rPh sb="2" eb="5">
      <t>フショクセイ</t>
    </rPh>
    <phoneticPr fontId="4"/>
  </si>
  <si>
    <t>特定標的臓器(反復ばく露)</t>
    <rPh sb="0" eb="2">
      <t>トクテイ</t>
    </rPh>
    <rPh sb="2" eb="4">
      <t>ヒョウテキ</t>
    </rPh>
    <rPh sb="4" eb="6">
      <t>ゾウキ</t>
    </rPh>
    <rPh sb="7" eb="9">
      <t>ハンプク</t>
    </rPh>
    <rPh sb="11" eb="12">
      <t>ロ</t>
    </rPh>
    <phoneticPr fontId="4"/>
  </si>
  <si>
    <t>D</t>
    <phoneticPr fontId="4"/>
  </si>
  <si>
    <t>区分1,2</t>
    <rPh sb="0" eb="2">
      <t>クブン</t>
    </rPh>
    <phoneticPr fontId="4"/>
  </si>
  <si>
    <t>特定標的臓器(反復ばく露)</t>
    <rPh sb="0" eb="2">
      <t>トクテイ</t>
    </rPh>
    <rPh sb="2" eb="4">
      <t>ヒョウテキ</t>
    </rPh>
    <rPh sb="4" eb="6">
      <t>ゾウキ</t>
    </rPh>
    <rPh sb="7" eb="9">
      <t>ハンプク</t>
    </rPh>
    <phoneticPr fontId="4"/>
  </si>
  <si>
    <t>E</t>
    <phoneticPr fontId="4"/>
  </si>
  <si>
    <t>生殖細胞変異原性</t>
    <rPh sb="0" eb="2">
      <t>セイショク</t>
    </rPh>
    <rPh sb="2" eb="4">
      <t>サイボウ</t>
    </rPh>
    <rPh sb="4" eb="8">
      <t>ヘンイゲンセイ</t>
    </rPh>
    <phoneticPr fontId="4"/>
  </si>
  <si>
    <t>注)　化学物質類を2種類以上含む場合においては、含有量によらず有害クラスの高いものを、有害性レベルとする。</t>
    <rPh sb="0" eb="1">
      <t>チュウ</t>
    </rPh>
    <rPh sb="3" eb="5">
      <t>カガク</t>
    </rPh>
    <rPh sb="5" eb="7">
      <t>ブッシツ</t>
    </rPh>
    <rPh sb="7" eb="8">
      <t>ルイ</t>
    </rPh>
    <rPh sb="10" eb="12">
      <t>シュルイ</t>
    </rPh>
    <rPh sb="12" eb="14">
      <t>イジョウ</t>
    </rPh>
    <rPh sb="14" eb="15">
      <t>フク</t>
    </rPh>
    <rPh sb="16" eb="18">
      <t>バアイ</t>
    </rPh>
    <rPh sb="24" eb="26">
      <t>ガンユウ</t>
    </rPh>
    <rPh sb="26" eb="27">
      <t>リョウ</t>
    </rPh>
    <rPh sb="31" eb="33">
      <t>ユウガイ</t>
    </rPh>
    <rPh sb="37" eb="38">
      <t>タカ</t>
    </rPh>
    <rPh sb="43" eb="46">
      <t>ユウガイセイ</t>
    </rPh>
    <phoneticPr fontId="4"/>
  </si>
  <si>
    <t xml:space="preserve"> ②作業環境レベル</t>
    <rPh sb="2" eb="4">
      <t>サギョウ</t>
    </rPh>
    <rPh sb="4" eb="6">
      <t>カンキョウ</t>
    </rPh>
    <phoneticPr fontId="4"/>
  </si>
  <si>
    <t>作業環境レベル＝（取扱量）＋（揮発性・発散性）－（換気）</t>
    <rPh sb="0" eb="2">
      <t>サギョウ</t>
    </rPh>
    <rPh sb="2" eb="4">
      <t>カンキョウ</t>
    </rPh>
    <rPh sb="9" eb="11">
      <t>トリアツカ</t>
    </rPh>
    <rPh sb="11" eb="12">
      <t>リョウ</t>
    </rPh>
    <rPh sb="15" eb="18">
      <t>キハツセイ</t>
    </rPh>
    <rPh sb="19" eb="21">
      <t>ハッサン</t>
    </rPh>
    <rPh sb="21" eb="22">
      <t>セイ</t>
    </rPh>
    <rPh sb="25" eb="27">
      <t>カンキ</t>
    </rPh>
    <phoneticPr fontId="4"/>
  </si>
  <si>
    <t>取扱い量</t>
    <rPh sb="0" eb="2">
      <t>トリアツカ</t>
    </rPh>
    <rPh sb="3" eb="4">
      <t>リョウ</t>
    </rPh>
    <phoneticPr fontId="4"/>
  </si>
  <si>
    <t>評点</t>
    <phoneticPr fontId="4"/>
  </si>
  <si>
    <t>量</t>
    <rPh sb="0" eb="1">
      <t>リョウ</t>
    </rPh>
    <phoneticPr fontId="4"/>
  </si>
  <si>
    <t>液体目安</t>
    <rPh sb="0" eb="2">
      <t>エキタイ</t>
    </rPh>
    <rPh sb="2" eb="4">
      <t>メヤス</t>
    </rPh>
    <phoneticPr fontId="4"/>
  </si>
  <si>
    <t>固体目安</t>
    <rPh sb="0" eb="2">
      <t>コタイ</t>
    </rPh>
    <rPh sb="2" eb="4">
      <t>メヤス</t>
    </rPh>
    <phoneticPr fontId="4"/>
  </si>
  <si>
    <t>多量</t>
    <rPh sb="0" eb="2">
      <t>タリョウ</t>
    </rPh>
    <phoneticPr fontId="4"/>
  </si>
  <si>
    <t>㎥</t>
    <phoneticPr fontId="4"/>
  </si>
  <si>
    <t>ton</t>
    <phoneticPr fontId="4"/>
  </si>
  <si>
    <t>中量</t>
    <rPh sb="0" eb="1">
      <t>チュウ</t>
    </rPh>
    <rPh sb="1" eb="2">
      <t>リョウ</t>
    </rPh>
    <phoneticPr fontId="4"/>
  </si>
  <si>
    <t>ℓ</t>
    <phoneticPr fontId="4"/>
  </si>
  <si>
    <t>kg</t>
    <phoneticPr fontId="4"/>
  </si>
  <si>
    <t>少量</t>
    <rPh sb="0" eb="2">
      <t>ショウリョウ</t>
    </rPh>
    <phoneticPr fontId="4"/>
  </si>
  <si>
    <t>mℓ</t>
    <phoneticPr fontId="4"/>
  </si>
  <si>
    <t>g</t>
    <phoneticPr fontId="4"/>
  </si>
  <si>
    <t>揮発性発散性</t>
    <rPh sb="0" eb="3">
      <t>キハツセイ</t>
    </rPh>
    <rPh sb="3" eb="5">
      <t>ハッサン</t>
    </rPh>
    <rPh sb="5" eb="6">
      <t>セイ</t>
    </rPh>
    <phoneticPr fontId="4"/>
  </si>
  <si>
    <t>評点</t>
    <phoneticPr fontId="4"/>
  </si>
  <si>
    <t>程度</t>
    <rPh sb="0" eb="2">
      <t>テイド</t>
    </rPh>
    <phoneticPr fontId="4"/>
  </si>
  <si>
    <t>高い</t>
    <rPh sb="0" eb="1">
      <t>タカ</t>
    </rPh>
    <phoneticPr fontId="4"/>
  </si>
  <si>
    <t>沸点50℃未満</t>
    <rPh sb="0" eb="2">
      <t>フッテン</t>
    </rPh>
    <rPh sb="5" eb="7">
      <t>ミマン</t>
    </rPh>
    <phoneticPr fontId="4"/>
  </si>
  <si>
    <t>微細で細かい粉塵</t>
    <rPh sb="0" eb="2">
      <t>ビサイ</t>
    </rPh>
    <rPh sb="3" eb="4">
      <t>コマ</t>
    </rPh>
    <rPh sb="6" eb="8">
      <t>フンジン</t>
    </rPh>
    <phoneticPr fontId="4"/>
  </si>
  <si>
    <t>中</t>
    <rPh sb="0" eb="1">
      <t>チュウ</t>
    </rPh>
    <phoneticPr fontId="4"/>
  </si>
  <si>
    <t>沸点50～150℃</t>
    <rPh sb="0" eb="2">
      <t>フッテン</t>
    </rPh>
    <phoneticPr fontId="4"/>
  </si>
  <si>
    <t>結晶質・粒状　等</t>
    <phoneticPr fontId="4"/>
  </si>
  <si>
    <t>低い</t>
    <rPh sb="0" eb="1">
      <t>ヒク</t>
    </rPh>
    <phoneticPr fontId="4"/>
  </si>
  <si>
    <t>沸点150℃超過</t>
    <rPh sb="0" eb="2">
      <t>フッテン</t>
    </rPh>
    <rPh sb="6" eb="8">
      <t>チョウカ</t>
    </rPh>
    <phoneticPr fontId="4"/>
  </si>
  <si>
    <t>薄片状・小塊状・小球　等</t>
    <rPh sb="0" eb="1">
      <t>ウス</t>
    </rPh>
    <rPh sb="1" eb="2">
      <t>ヘン</t>
    </rPh>
    <rPh sb="2" eb="3">
      <t>ジョウ</t>
    </rPh>
    <rPh sb="4" eb="5">
      <t>ショウ</t>
    </rPh>
    <rPh sb="5" eb="6">
      <t>カタマリ</t>
    </rPh>
    <rPh sb="6" eb="7">
      <t>ジョウ</t>
    </rPh>
    <rPh sb="8" eb="10">
      <t>ショウキュウ</t>
    </rPh>
    <rPh sb="11" eb="12">
      <t>トウ</t>
    </rPh>
    <phoneticPr fontId="4"/>
  </si>
  <si>
    <t>換気</t>
    <rPh sb="0" eb="2">
      <t>カンキ</t>
    </rPh>
    <phoneticPr fontId="4"/>
  </si>
  <si>
    <t>評点</t>
    <phoneticPr fontId="4"/>
  </si>
  <si>
    <t>状況</t>
    <rPh sb="0" eb="2">
      <t>ジョウキョウ</t>
    </rPh>
    <phoneticPr fontId="4"/>
  </si>
  <si>
    <t>屋外（囲いなし）</t>
    <rPh sb="0" eb="2">
      <t>オクガイ</t>
    </rPh>
    <rPh sb="3" eb="4">
      <t>カコ</t>
    </rPh>
    <phoneticPr fontId="4"/>
  </si>
  <si>
    <t>屋外（囲い1面あり）</t>
    <rPh sb="0" eb="2">
      <t>オクガイ</t>
    </rPh>
    <rPh sb="3" eb="4">
      <t>カコ</t>
    </rPh>
    <rPh sb="6" eb="7">
      <t>メン</t>
    </rPh>
    <phoneticPr fontId="4"/>
  </si>
  <si>
    <t>屋内（全体強制換気設備あり）・屋外（囲い2面以上あり）</t>
    <rPh sb="0" eb="2">
      <t>オクナイ</t>
    </rPh>
    <rPh sb="3" eb="5">
      <t>ゼンタイ</t>
    </rPh>
    <rPh sb="5" eb="7">
      <t>キョウセイ</t>
    </rPh>
    <rPh sb="7" eb="9">
      <t>カンキ</t>
    </rPh>
    <rPh sb="9" eb="11">
      <t>セツビ</t>
    </rPh>
    <rPh sb="15" eb="17">
      <t>オクガイ</t>
    </rPh>
    <rPh sb="18" eb="19">
      <t>カコ</t>
    </rPh>
    <rPh sb="21" eb="22">
      <t>メン</t>
    </rPh>
    <rPh sb="22" eb="24">
      <t>イジョウ</t>
    </rPh>
    <phoneticPr fontId="4"/>
  </si>
  <si>
    <t>屋内（全体強制換気設備ない）</t>
    <rPh sb="0" eb="2">
      <t>オクナイ</t>
    </rPh>
    <phoneticPr fontId="4"/>
  </si>
  <si>
    <t xml:space="preserve"> ③ばく露レベル</t>
    <rPh sb="4" eb="5">
      <t>ロ</t>
    </rPh>
    <phoneticPr fontId="4"/>
  </si>
  <si>
    <t>③ばく露レベル</t>
    <rPh sb="3" eb="4">
      <t>ロ</t>
    </rPh>
    <phoneticPr fontId="4"/>
  </si>
  <si>
    <t>5以上</t>
    <rPh sb="1" eb="3">
      <t>イジョウ</t>
    </rPh>
    <phoneticPr fontId="4"/>
  </si>
  <si>
    <t>1以下</t>
    <rPh sb="1" eb="3">
      <t>イカ</t>
    </rPh>
    <phoneticPr fontId="4"/>
  </si>
  <si>
    <t>400時間超過</t>
    <rPh sb="3" eb="5">
      <t>ジカン</t>
    </rPh>
    <rPh sb="5" eb="7">
      <t>チョウカ</t>
    </rPh>
    <phoneticPr fontId="4"/>
  </si>
  <si>
    <t>Ⅴ</t>
    <phoneticPr fontId="4"/>
  </si>
  <si>
    <t>Ⅳ</t>
    <phoneticPr fontId="4"/>
  </si>
  <si>
    <t>Ⅲ</t>
    <phoneticPr fontId="4"/>
  </si>
  <si>
    <t>100～400時間</t>
    <rPh sb="7" eb="9">
      <t>ジカン</t>
    </rPh>
    <phoneticPr fontId="4"/>
  </si>
  <si>
    <t>Ⅱ</t>
    <phoneticPr fontId="4"/>
  </si>
  <si>
    <t>25～100時間</t>
    <rPh sb="6" eb="8">
      <t>ジカン</t>
    </rPh>
    <phoneticPr fontId="4"/>
  </si>
  <si>
    <t>10～25時間</t>
    <rPh sb="5" eb="7">
      <t>ジカン</t>
    </rPh>
    <phoneticPr fontId="4"/>
  </si>
  <si>
    <t>Ⅳ</t>
  </si>
  <si>
    <t>10時間未満</t>
    <rPh sb="2" eb="4">
      <t>ジカン</t>
    </rPh>
    <rPh sb="4" eb="6">
      <t>ミマン</t>
    </rPh>
    <phoneticPr fontId="4"/>
  </si>
  <si>
    <t>Ⅲ</t>
  </si>
  <si>
    <t>Ⅰ</t>
    <phoneticPr fontId="4"/>
  </si>
  <si>
    <t xml:space="preserve"> ④有害性リスクレベル</t>
    <rPh sb="2" eb="5">
      <t>ユウガイセイ</t>
    </rPh>
    <phoneticPr fontId="4"/>
  </si>
  <si>
    <t>④有害性リスクレベル</t>
    <rPh sb="1" eb="4">
      <t>ユウガイセイ</t>
    </rPh>
    <phoneticPr fontId="4"/>
  </si>
  <si>
    <t>①有害性レベル</t>
    <rPh sb="1" eb="4">
      <t>ユウガイセイ</t>
    </rPh>
    <phoneticPr fontId="4"/>
  </si>
  <si>
    <t>E</t>
    <phoneticPr fontId="4"/>
  </si>
  <si>
    <t>D</t>
    <phoneticPr fontId="4"/>
  </si>
  <si>
    <t>C</t>
    <phoneticPr fontId="4"/>
  </si>
  <si>
    <t>B</t>
    <phoneticPr fontId="4"/>
  </si>
  <si>
    <t>A</t>
    <phoneticPr fontId="4"/>
  </si>
  <si>
    <t xml:space="preserve"> ⑤一次評価</t>
    <rPh sb="2" eb="4">
      <t>イチジ</t>
    </rPh>
    <rPh sb="4" eb="6">
      <t>ヒョウカ</t>
    </rPh>
    <phoneticPr fontId="4"/>
  </si>
  <si>
    <t>危険性の分類（SDS･GHS）</t>
  </si>
  <si>
    <t>一次評価の評点</t>
    <rPh sb="0" eb="2">
      <t>イチジ</t>
    </rPh>
    <rPh sb="2" eb="4">
      <t>ヒョウカ</t>
    </rPh>
    <rPh sb="5" eb="6">
      <t>ヒョウ</t>
    </rPh>
    <rPh sb="6" eb="7">
      <t>テン</t>
    </rPh>
    <phoneticPr fontId="4"/>
  </si>
  <si>
    <t>爆発物</t>
    <rPh sb="0" eb="3">
      <t>バクハツブツ</t>
    </rPh>
    <phoneticPr fontId="4"/>
  </si>
  <si>
    <t>等級1.1～1.3、等級1.5</t>
    <rPh sb="0" eb="2">
      <t>トウキュウ</t>
    </rPh>
    <rPh sb="10" eb="12">
      <t>トウキュウ</t>
    </rPh>
    <phoneticPr fontId="4"/>
  </si>
  <si>
    <t>等級1.4</t>
    <rPh sb="0" eb="2">
      <t>トウキュウ</t>
    </rPh>
    <phoneticPr fontId="4"/>
  </si>
  <si>
    <t>等級1.6</t>
    <rPh sb="0" eb="2">
      <t>トウキュウ</t>
    </rPh>
    <phoneticPr fontId="4"/>
  </si>
  <si>
    <t>引火性／可燃性ガス</t>
    <rPh sb="0" eb="3">
      <t>インカセイ</t>
    </rPh>
    <rPh sb="4" eb="7">
      <t>カネンセイ</t>
    </rPh>
    <phoneticPr fontId="4"/>
  </si>
  <si>
    <t>エアゾール</t>
    <phoneticPr fontId="4"/>
  </si>
  <si>
    <t>酸化性ガス</t>
    <phoneticPr fontId="4"/>
  </si>
  <si>
    <t>高圧ガス</t>
    <rPh sb="0" eb="2">
      <t>コウアツ</t>
    </rPh>
    <phoneticPr fontId="4"/>
  </si>
  <si>
    <t>圧縮ガス､液化ガス､溶解ガス</t>
    <rPh sb="0" eb="2">
      <t>アッシュク</t>
    </rPh>
    <rPh sb="5" eb="7">
      <t>エキカ</t>
    </rPh>
    <rPh sb="10" eb="12">
      <t>ヨウカイ</t>
    </rPh>
    <phoneticPr fontId="4"/>
  </si>
  <si>
    <t>深冷液化ガス</t>
    <rPh sb="0" eb="1">
      <t>フカ</t>
    </rPh>
    <rPh sb="1" eb="2">
      <t>レイ</t>
    </rPh>
    <rPh sb="2" eb="4">
      <t>エキカ</t>
    </rPh>
    <phoneticPr fontId="4"/>
  </si>
  <si>
    <t>引火性液体</t>
    <rPh sb="0" eb="2">
      <t>インカ</t>
    </rPh>
    <phoneticPr fontId="4"/>
  </si>
  <si>
    <t>可燃性固体</t>
    <rPh sb="0" eb="3">
      <t>カネンセイ</t>
    </rPh>
    <rPh sb="3" eb="5">
      <t>コタイ</t>
    </rPh>
    <phoneticPr fontId="4"/>
  </si>
  <si>
    <t>区分1､区分2</t>
    <rPh sb="0" eb="2">
      <t>クブン</t>
    </rPh>
    <rPh sb="4" eb="6">
      <t>クブン</t>
    </rPh>
    <phoneticPr fontId="4"/>
  </si>
  <si>
    <t>自己反応性化学物質</t>
    <rPh sb="0" eb="2">
      <t>ジコ</t>
    </rPh>
    <rPh sb="2" eb="5">
      <t>ハンノウセイ</t>
    </rPh>
    <rPh sb="5" eb="7">
      <t>カガク</t>
    </rPh>
    <rPh sb="7" eb="9">
      <t>ブッシツ</t>
    </rPh>
    <phoneticPr fontId="4"/>
  </si>
  <si>
    <t>タイプA～B</t>
    <phoneticPr fontId="4"/>
  </si>
  <si>
    <t>タイプC～F</t>
    <phoneticPr fontId="4"/>
  </si>
  <si>
    <t>タイプG</t>
    <phoneticPr fontId="4"/>
  </si>
  <si>
    <t>自然発火性液体</t>
    <rPh sb="0" eb="2">
      <t>シゼン</t>
    </rPh>
    <rPh sb="2" eb="5">
      <t>ハッカセイ</t>
    </rPh>
    <rPh sb="5" eb="7">
      <t>エキタイ</t>
    </rPh>
    <phoneticPr fontId="4"/>
  </si>
  <si>
    <t>自然発火性固体</t>
    <rPh sb="0" eb="2">
      <t>シゼン</t>
    </rPh>
    <rPh sb="2" eb="5">
      <t>ハッカセイ</t>
    </rPh>
    <rPh sb="5" eb="7">
      <t>コタイ</t>
    </rPh>
    <phoneticPr fontId="4"/>
  </si>
  <si>
    <t>自己発熱性化学物質</t>
    <rPh sb="0" eb="2">
      <t>ジコ</t>
    </rPh>
    <rPh sb="2" eb="5">
      <t>ハツネツセイ</t>
    </rPh>
    <rPh sb="5" eb="7">
      <t>カガク</t>
    </rPh>
    <rPh sb="7" eb="9">
      <t>ブッシツ</t>
    </rPh>
    <phoneticPr fontId="4"/>
  </si>
  <si>
    <t>水反応可能性化学物質</t>
    <rPh sb="0" eb="1">
      <t>ミズ</t>
    </rPh>
    <rPh sb="1" eb="3">
      <t>ハンノウ</t>
    </rPh>
    <rPh sb="3" eb="6">
      <t>カノウセイ</t>
    </rPh>
    <rPh sb="6" eb="8">
      <t>カガク</t>
    </rPh>
    <rPh sb="8" eb="10">
      <t>ブッシツ</t>
    </rPh>
    <phoneticPr fontId="4"/>
  </si>
  <si>
    <t>区分2、区分3</t>
    <rPh sb="0" eb="2">
      <t>クブン</t>
    </rPh>
    <rPh sb="4" eb="6">
      <t>クブン</t>
    </rPh>
    <phoneticPr fontId="4"/>
  </si>
  <si>
    <t>酸化性液体</t>
    <rPh sb="3" eb="5">
      <t>エキタイ</t>
    </rPh>
    <phoneticPr fontId="4"/>
  </si>
  <si>
    <t>区分1､区分2、区分3</t>
    <rPh sb="0" eb="2">
      <t>クブン</t>
    </rPh>
    <rPh sb="4" eb="6">
      <t>クブン</t>
    </rPh>
    <rPh sb="8" eb="10">
      <t>クブン</t>
    </rPh>
    <phoneticPr fontId="4"/>
  </si>
  <si>
    <t>酸化性固体</t>
    <rPh sb="0" eb="3">
      <t>サンカセイ</t>
    </rPh>
    <rPh sb="3" eb="5">
      <t>コタイ</t>
    </rPh>
    <phoneticPr fontId="4"/>
  </si>
  <si>
    <t>有機過酸化物</t>
    <rPh sb="0" eb="2">
      <t>ユウキ</t>
    </rPh>
    <rPh sb="2" eb="3">
      <t>カ</t>
    </rPh>
    <rPh sb="3" eb="5">
      <t>サンカ</t>
    </rPh>
    <rPh sb="5" eb="6">
      <t>ブツ</t>
    </rPh>
    <phoneticPr fontId="4"/>
  </si>
  <si>
    <t>タイプA～D</t>
    <phoneticPr fontId="4"/>
  </si>
  <si>
    <t>タイプE～F</t>
    <phoneticPr fontId="4"/>
  </si>
  <si>
    <t>タイプG</t>
    <phoneticPr fontId="4"/>
  </si>
  <si>
    <t>金属腐食性物質</t>
    <rPh sb="0" eb="2">
      <t>キンゾク</t>
    </rPh>
    <rPh sb="2" eb="4">
      <t>フショク</t>
    </rPh>
    <rPh sb="4" eb="5">
      <t>セイ</t>
    </rPh>
    <rPh sb="5" eb="7">
      <t>ブッシツ</t>
    </rPh>
    <phoneticPr fontId="4"/>
  </si>
  <si>
    <t xml:space="preserve"> ⑥燃焼三要素</t>
    <rPh sb="2" eb="4">
      <t>ネンショウ</t>
    </rPh>
    <rPh sb="4" eb="5">
      <t>サン</t>
    </rPh>
    <rPh sb="5" eb="7">
      <t>ヨウソ</t>
    </rPh>
    <phoneticPr fontId="4"/>
  </si>
  <si>
    <t>下記要素が3つともある場合→有り、２つ以下の場合→無し</t>
    <rPh sb="0" eb="2">
      <t>カキ</t>
    </rPh>
    <rPh sb="2" eb="4">
      <t>ヨウソ</t>
    </rPh>
    <rPh sb="11" eb="13">
      <t>バアイ</t>
    </rPh>
    <rPh sb="14" eb="15">
      <t>ア</t>
    </rPh>
    <rPh sb="19" eb="21">
      <t>イカ</t>
    </rPh>
    <rPh sb="22" eb="24">
      <t>バアイ</t>
    </rPh>
    <rPh sb="25" eb="26">
      <t>ナ</t>
    </rPh>
    <phoneticPr fontId="4"/>
  </si>
  <si>
    <t>要素</t>
    <rPh sb="0" eb="2">
      <t>ヨウソ</t>
    </rPh>
    <phoneticPr fontId="4"/>
  </si>
  <si>
    <t>例</t>
    <rPh sb="0" eb="1">
      <t>レイ</t>
    </rPh>
    <phoneticPr fontId="4"/>
  </si>
  <si>
    <t>燃料（または可燃剤）</t>
    <rPh sb="0" eb="2">
      <t>ネンリョウ</t>
    </rPh>
    <rPh sb="6" eb="8">
      <t>カネン</t>
    </rPh>
    <rPh sb="8" eb="9">
      <t>ザイ</t>
    </rPh>
    <phoneticPr fontId="4"/>
  </si>
  <si>
    <t>危険物2～5類、紙、木、有機化合物、一酸化炭素 等</t>
    <rPh sb="0" eb="3">
      <t>キケンブツ</t>
    </rPh>
    <rPh sb="6" eb="7">
      <t>ルイ</t>
    </rPh>
    <rPh sb="8" eb="9">
      <t>カミ</t>
    </rPh>
    <rPh sb="10" eb="11">
      <t>キ</t>
    </rPh>
    <rPh sb="12" eb="14">
      <t>ユウキ</t>
    </rPh>
    <rPh sb="14" eb="16">
      <t>カゴウ</t>
    </rPh>
    <rPh sb="16" eb="17">
      <t>ブツ</t>
    </rPh>
    <rPh sb="18" eb="21">
      <t>イッサンカ</t>
    </rPh>
    <rPh sb="21" eb="23">
      <t>タンソ</t>
    </rPh>
    <rPh sb="24" eb="25">
      <t>トウ</t>
    </rPh>
    <phoneticPr fontId="4"/>
  </si>
  <si>
    <t>酸素（または酸化剤）</t>
    <rPh sb="0" eb="2">
      <t>サンソ</t>
    </rPh>
    <rPh sb="6" eb="9">
      <t>サンカザイ</t>
    </rPh>
    <phoneticPr fontId="4"/>
  </si>
  <si>
    <t>危険物1，6類、空気中の酸素 等</t>
    <rPh sb="0" eb="3">
      <t>キケンブツ</t>
    </rPh>
    <rPh sb="6" eb="7">
      <t>ルイ</t>
    </rPh>
    <rPh sb="15" eb="16">
      <t>トウ</t>
    </rPh>
    <phoneticPr fontId="4"/>
  </si>
  <si>
    <t>着火源（エネルギー）</t>
    <rPh sb="0" eb="2">
      <t>チャッカ</t>
    </rPh>
    <rPh sb="2" eb="3">
      <t>ゲン</t>
    </rPh>
    <phoneticPr fontId="4"/>
  </si>
  <si>
    <t>火気、火花、静電気、摩擦熱 等</t>
    <rPh sb="0" eb="2">
      <t>カキ</t>
    </rPh>
    <rPh sb="3" eb="5">
      <t>ヒバナ</t>
    </rPh>
    <rPh sb="6" eb="9">
      <t>セイデンキ</t>
    </rPh>
    <rPh sb="10" eb="12">
      <t>マサツ</t>
    </rPh>
    <rPh sb="12" eb="13">
      <t>ネツ</t>
    </rPh>
    <rPh sb="14" eb="15">
      <t>トウ</t>
    </rPh>
    <phoneticPr fontId="4"/>
  </si>
  <si>
    <t xml:space="preserve"> ⑦危険性リスクレベル</t>
    <rPh sb="2" eb="5">
      <t>キケンセイ</t>
    </rPh>
    <phoneticPr fontId="4"/>
  </si>
  <si>
    <t>その他の場合</t>
    <rPh sb="2" eb="3">
      <t>タ</t>
    </rPh>
    <rPh sb="4" eb="6">
      <t>バアイ</t>
    </rPh>
    <phoneticPr fontId="4"/>
  </si>
  <si>
    <t>⑦危険性リスクレベルは⑤一次評価にリスクレベルランクアップを加味</t>
    <rPh sb="1" eb="4">
      <t>キケンセイ</t>
    </rPh>
    <rPh sb="12" eb="14">
      <t>イチジ</t>
    </rPh>
    <rPh sb="14" eb="16">
      <t>ヒョウカ</t>
    </rPh>
    <rPh sb="30" eb="32">
      <t>カミ</t>
    </rPh>
    <phoneticPr fontId="4"/>
  </si>
  <si>
    <t>⑦危険性リスクレベル</t>
    <rPh sb="1" eb="4">
      <t>キケンセイ</t>
    </rPh>
    <phoneticPr fontId="4"/>
  </si>
  <si>
    <t>ランクアップ</t>
    <phoneticPr fontId="4"/>
  </si>
  <si>
    <t>無し</t>
    <rPh sb="0" eb="1">
      <t>ナ</t>
    </rPh>
    <phoneticPr fontId="4"/>
  </si>
  <si>
    <t>⑤一次評価</t>
    <rPh sb="1" eb="3">
      <t>イチジ</t>
    </rPh>
    <rPh sb="3" eb="5">
      <t>ヒョウカ</t>
    </rPh>
    <phoneticPr fontId="4"/>
  </si>
  <si>
    <t>リスクレベルランクアップ</t>
    <phoneticPr fontId="4"/>
  </si>
  <si>
    <t>評価式</t>
    <rPh sb="0" eb="2">
      <t>ヒョウカ</t>
    </rPh>
    <rPh sb="2" eb="3">
      <t>シキ</t>
    </rPh>
    <phoneticPr fontId="4"/>
  </si>
  <si>
    <t>（A）</t>
    <phoneticPr fontId="4"/>
  </si>
  <si>
    <t>施工環境温度</t>
    <rPh sb="0" eb="2">
      <t>セコウ</t>
    </rPh>
    <rPh sb="2" eb="4">
      <t>カンキョウ</t>
    </rPh>
    <rPh sb="4" eb="6">
      <t>オンド</t>
    </rPh>
    <phoneticPr fontId="4"/>
  </si>
  <si>
    <t>○○○℃</t>
    <phoneticPr fontId="4"/>
  </si>
  <si>
    <t>（A）≧（B）又は（C）の場合</t>
    <rPh sb="7" eb="8">
      <t>マタ</t>
    </rPh>
    <rPh sb="13" eb="15">
      <t>バアイ</t>
    </rPh>
    <phoneticPr fontId="4"/>
  </si>
  <si>
    <t>（B）</t>
    <phoneticPr fontId="4"/>
  </si>
  <si>
    <t>沸点</t>
    <rPh sb="0" eb="2">
      <t>フッテン</t>
    </rPh>
    <phoneticPr fontId="4"/>
  </si>
  <si>
    <t>○○○℃</t>
  </si>
  <si>
    <t>（A）≧（D）の場合</t>
    <rPh sb="8" eb="10">
      <t>バアイ</t>
    </rPh>
    <phoneticPr fontId="4"/>
  </si>
  <si>
    <t>（C）</t>
    <phoneticPr fontId="4"/>
  </si>
  <si>
    <t>引火点</t>
    <rPh sb="0" eb="3">
      <t>インカテン</t>
    </rPh>
    <phoneticPr fontId="4"/>
  </si>
  <si>
    <t>（D）</t>
    <phoneticPr fontId="4"/>
  </si>
  <si>
    <t>自然発火温度</t>
    <rPh sb="0" eb="2">
      <t>シゼン</t>
    </rPh>
    <rPh sb="2" eb="4">
      <t>ハッカ</t>
    </rPh>
    <rPh sb="4" eb="6">
      <t>オンド</t>
    </rPh>
    <phoneticPr fontId="4"/>
  </si>
  <si>
    <t>以上</t>
    <rPh sb="0" eb="2">
      <t>イジョウ</t>
    </rPh>
    <phoneticPr fontId="4"/>
  </si>
  <si>
    <t>ばく露レベル</t>
    <rPh sb="2" eb="3">
      <t>ロ</t>
    </rPh>
    <phoneticPr fontId="4"/>
  </si>
  <si>
    <r>
      <rPr>
        <u/>
        <sz val="11"/>
        <color theme="10"/>
        <rFont val="ＭＳ Ｐゴシック"/>
        <family val="3"/>
        <charset val="128"/>
      </rPr>
      <t>評価方法</t>
    </r>
    <rPh sb="0" eb="2">
      <t>ヒョウカ</t>
    </rPh>
    <rPh sb="2" eb="4">
      <t>ホウホウ</t>
    </rPh>
    <phoneticPr fontId="4"/>
  </si>
  <si>
    <t>④有害性リスクレベル</t>
    <rPh sb="1" eb="4">
      <t>ユウガイセイ</t>
    </rPh>
    <phoneticPr fontId="1"/>
  </si>
  <si>
    <t>⑦危険性リスクレベル</t>
    <rPh sb="1" eb="4">
      <t>キケンセイ</t>
    </rPh>
    <phoneticPr fontId="1"/>
  </si>
  <si>
    <t>製品のSDSから「GHS分類」の項を確認してご入力下さい。</t>
    <phoneticPr fontId="1"/>
  </si>
  <si>
    <t>↓最大値取得</t>
    <rPh sb="1" eb="4">
      <t>サイダイチ</t>
    </rPh>
    <rPh sb="4" eb="6">
      <t>シュトク</t>
    </rPh>
    <phoneticPr fontId="1"/>
  </si>
  <si>
    <r>
      <rPr>
        <u/>
        <sz val="11"/>
        <color theme="10"/>
        <rFont val="ＭＳ Ｐゴシック"/>
        <family val="3"/>
        <charset val="128"/>
      </rPr>
      <t>入力ｼｰﾄへ</t>
    </r>
    <rPh sb="0" eb="2">
      <t>ニュウリョク</t>
    </rPh>
    <phoneticPr fontId="4"/>
  </si>
  <si>
    <t>皮膚腐食性
および
皮膚刺激性</t>
    <rPh sb="0" eb="2">
      <t>ヒフ</t>
    </rPh>
    <rPh sb="2" eb="5">
      <t>フショクセイ</t>
    </rPh>
    <rPh sb="10" eb="12">
      <t>ヒフ</t>
    </rPh>
    <rPh sb="12" eb="14">
      <t>シゲキ</t>
    </rPh>
    <rPh sb="14" eb="15">
      <t>セイ</t>
    </rPh>
    <phoneticPr fontId="4"/>
  </si>
  <si>
    <t>生殖細胞
変異原性</t>
    <rPh sb="0" eb="2">
      <t>セイショク</t>
    </rPh>
    <rPh sb="2" eb="4">
      <t>サイボウ</t>
    </rPh>
    <rPh sb="5" eb="8">
      <t>ヘンイゲン</t>
    </rPh>
    <rPh sb="8" eb="9">
      <t>セイ</t>
    </rPh>
    <phoneticPr fontId="4"/>
  </si>
  <si>
    <t>眼に対する重篤な
損傷性又は眼刺激性</t>
    <rPh sb="0" eb="1">
      <t>メ</t>
    </rPh>
    <rPh sb="2" eb="3">
      <t>タイ</t>
    </rPh>
    <rPh sb="5" eb="7">
      <t>ジュウトク</t>
    </rPh>
    <rPh sb="9" eb="11">
      <t>ソンショウ</t>
    </rPh>
    <rPh sb="11" eb="12">
      <t>セイ</t>
    </rPh>
    <rPh sb="12" eb="13">
      <t>マタ</t>
    </rPh>
    <rPh sb="14" eb="15">
      <t>メ</t>
    </rPh>
    <rPh sb="15" eb="17">
      <t>シゲキ</t>
    </rPh>
    <rPh sb="17" eb="18">
      <t>セイ</t>
    </rPh>
    <phoneticPr fontId="4"/>
  </si>
  <si>
    <t>特定標的臓器毒性
(単回ばく露）</t>
    <rPh sb="0" eb="2">
      <t>トクテイ</t>
    </rPh>
    <rPh sb="2" eb="4">
      <t>ヒョウテキ</t>
    </rPh>
    <rPh sb="4" eb="6">
      <t>ゾウキ</t>
    </rPh>
    <rPh sb="6" eb="8">
      <t>ドクセイ</t>
    </rPh>
    <rPh sb="10" eb="11">
      <t>タン</t>
    </rPh>
    <rPh sb="11" eb="12">
      <t>カイ</t>
    </rPh>
    <rPh sb="14" eb="15">
      <t>ロ</t>
    </rPh>
    <phoneticPr fontId="4"/>
  </si>
  <si>
    <t>特定標的臓器毒性
(反復ばく露）</t>
    <rPh sb="0" eb="2">
      <t>トクテイ</t>
    </rPh>
    <rPh sb="2" eb="4">
      <t>ヒョウテキ</t>
    </rPh>
    <rPh sb="4" eb="6">
      <t>ゾウキ</t>
    </rPh>
    <rPh sb="6" eb="8">
      <t>ドクセイ</t>
    </rPh>
    <rPh sb="10" eb="12">
      <t>ハンプク</t>
    </rPh>
    <rPh sb="14" eb="15">
      <t>ロ</t>
    </rPh>
    <phoneticPr fontId="4"/>
  </si>
  <si>
    <t>吸引性呼吸器
有害性</t>
    <rPh sb="0" eb="2">
      <t>キュウイン</t>
    </rPh>
    <rPh sb="2" eb="3">
      <t>セイ</t>
    </rPh>
    <rPh sb="3" eb="6">
      <t>コキュウキ</t>
    </rPh>
    <rPh sb="7" eb="9">
      <t>ユウガイ</t>
    </rPh>
    <rPh sb="9" eb="10">
      <t>セイ</t>
    </rPh>
    <phoneticPr fontId="4"/>
  </si>
  <si>
    <t>有害性
レベル区分</t>
    <rPh sb="0" eb="3">
      <t>ユウガイセイ</t>
    </rPh>
    <rPh sb="7" eb="9">
      <t>クブン</t>
    </rPh>
    <phoneticPr fontId="1"/>
  </si>
  <si>
    <t>※－は該当せず</t>
    <rPh sb="3" eb="5">
      <t>ガイトウ</t>
    </rPh>
    <phoneticPr fontId="1"/>
  </si>
  <si>
    <t>分かる場合は
選択してください</t>
    <rPh sb="0" eb="1">
      <t>ワ</t>
    </rPh>
    <rPh sb="3" eb="5">
      <t>バアイ</t>
    </rPh>
    <rPh sb="7" eb="9">
      <t>センタク</t>
    </rPh>
    <phoneticPr fontId="1"/>
  </si>
  <si>
    <t>対象物質</t>
    <rPh sb="0" eb="2">
      <t>タイショウ</t>
    </rPh>
    <rPh sb="2" eb="4">
      <t>ブッシツ</t>
    </rPh>
    <phoneticPr fontId="4"/>
  </si>
  <si>
    <t>引火点（℃）</t>
    <rPh sb="0" eb="3">
      <t>インカテン</t>
    </rPh>
    <phoneticPr fontId="4"/>
  </si>
  <si>
    <t>自然発火温度（℃）</t>
    <rPh sb="0" eb="2">
      <t>シゼン</t>
    </rPh>
    <rPh sb="2" eb="4">
      <t>ハッカ</t>
    </rPh>
    <rPh sb="4" eb="6">
      <t>オンド</t>
    </rPh>
    <phoneticPr fontId="4"/>
  </si>
  <si>
    <t>沸点（℃）</t>
    <rPh sb="0" eb="2">
      <t>フッテン</t>
    </rPh>
    <phoneticPr fontId="4"/>
  </si>
  <si>
    <t>3,3-ジクロロ-4,4-ジアミノジフェニルメタン（MOCA）</t>
    <phoneticPr fontId="4"/>
  </si>
  <si>
    <t>―</t>
    <phoneticPr fontId="4"/>
  </si>
  <si>
    <t>1,2,4トリメチルベンゼン</t>
    <phoneticPr fontId="4"/>
  </si>
  <si>
    <t>1,3,5トリメチルベンゼン</t>
    <phoneticPr fontId="4"/>
  </si>
  <si>
    <t>アセトン</t>
    <phoneticPr fontId="4"/>
  </si>
  <si>
    <t>エチルベンゼン</t>
    <phoneticPr fontId="4"/>
  </si>
  <si>
    <t>キシレン</t>
    <phoneticPr fontId="4"/>
  </si>
  <si>
    <t>27～32</t>
    <phoneticPr fontId="4"/>
  </si>
  <si>
    <t>138～144</t>
    <phoneticPr fontId="4"/>
  </si>
  <si>
    <t>鉱油（アスファルト）</t>
    <rPh sb="0" eb="2">
      <t>コウユ</t>
    </rPh>
    <phoneticPr fontId="4"/>
  </si>
  <si>
    <t>260以上</t>
    <rPh sb="3" eb="5">
      <t>イジョウ</t>
    </rPh>
    <phoneticPr fontId="4"/>
  </si>
  <si>
    <t>200以上</t>
    <rPh sb="3" eb="5">
      <t>イジョウ</t>
    </rPh>
    <phoneticPr fontId="4"/>
  </si>
  <si>
    <t>酢酸エチル</t>
    <rPh sb="0" eb="2">
      <t>サクサン</t>
    </rPh>
    <phoneticPr fontId="4"/>
  </si>
  <si>
    <t>酢酸ブチル</t>
    <rPh sb="0" eb="2">
      <t>サクサン</t>
    </rPh>
    <phoneticPr fontId="4"/>
  </si>
  <si>
    <t>石油ナフサ</t>
    <rPh sb="0" eb="2">
      <t>セキユ</t>
    </rPh>
    <phoneticPr fontId="4"/>
  </si>
  <si>
    <t>40～47</t>
    <phoneticPr fontId="4"/>
  </si>
  <si>
    <t>135～210</t>
    <phoneticPr fontId="4"/>
  </si>
  <si>
    <t>テトラヒドラフラン（ＴＨＦ）</t>
    <phoneticPr fontId="4"/>
  </si>
  <si>
    <t>トリメチルベンゼン</t>
    <phoneticPr fontId="4"/>
  </si>
  <si>
    <t>44～53</t>
    <phoneticPr fontId="4"/>
  </si>
  <si>
    <t>470～550</t>
    <phoneticPr fontId="4"/>
  </si>
  <si>
    <t>165～176</t>
    <phoneticPr fontId="4"/>
  </si>
  <si>
    <t>トリレンジイソシアネート（ＴＤＩ）</t>
    <phoneticPr fontId="4"/>
  </si>
  <si>
    <t>トルエン</t>
    <phoneticPr fontId="4"/>
  </si>
  <si>
    <t>ナフタレン</t>
    <phoneticPr fontId="4"/>
  </si>
  <si>
    <t>ノナン</t>
    <phoneticPr fontId="4"/>
  </si>
  <si>
    <t>ノルマルヘキサン</t>
    <phoneticPr fontId="4"/>
  </si>
  <si>
    <t>フタル酸ビス（2-エチルヘキシル）（ＤＯＰ、ＤＥＨＰ）</t>
    <rPh sb="3" eb="4">
      <t>サン</t>
    </rPh>
    <phoneticPr fontId="4"/>
  </si>
  <si>
    <t>ミネラルスピリット</t>
    <phoneticPr fontId="4"/>
  </si>
  <si>
    <t>68～74</t>
    <phoneticPr fontId="4"/>
  </si>
  <si>
    <t>210～220</t>
    <phoneticPr fontId="4"/>
  </si>
  <si>
    <t>175～325</t>
    <phoneticPr fontId="4"/>
  </si>
  <si>
    <t>メチルイソブチルケトン（ＭＩＢＫ）</t>
    <phoneticPr fontId="4"/>
  </si>
  <si>
    <t>117～118</t>
    <phoneticPr fontId="4"/>
  </si>
  <si>
    <t>メチルエチルケトン（ＭＥＫ）</t>
    <phoneticPr fontId="4"/>
  </si>
  <si>
    <r>
      <rPr>
        <u/>
        <sz val="11"/>
        <color theme="10"/>
        <rFont val="ＭＳ Ｐゴシック"/>
        <family val="3"/>
        <charset val="128"/>
      </rPr>
      <t>その他原料</t>
    </r>
    <rPh sb="2" eb="3">
      <t>タ</t>
    </rPh>
    <rPh sb="3" eb="5">
      <t>ゲンリョウ</t>
    </rPh>
    <phoneticPr fontId="4"/>
  </si>
  <si>
    <t>0,1,2,4,6</t>
    <phoneticPr fontId="4"/>
  </si>
  <si>
    <t>※該当がない場合は、評点＝０とする</t>
    <rPh sb="1" eb="3">
      <t>ガイトウ</t>
    </rPh>
    <rPh sb="6" eb="8">
      <t>バアイ</t>
    </rPh>
    <rPh sb="10" eb="12">
      <t>ヒョウテン</t>
    </rPh>
    <phoneticPr fontId="1"/>
  </si>
  <si>
    <t>⑤一次評価が0の場合</t>
    <rPh sb="1" eb="3">
      <t>イチジ</t>
    </rPh>
    <rPh sb="3" eb="5">
      <t>ヒョウカ</t>
    </rPh>
    <rPh sb="8" eb="10">
      <t>バアイ</t>
    </rPh>
    <phoneticPr fontId="4"/>
  </si>
  <si>
    <t>⑦危険性リスクレベル＝１</t>
  </si>
  <si>
    <t>⑥燃焼三要素が無しの場合</t>
  </si>
  <si>
    <t>施工環境温度＝</t>
    <phoneticPr fontId="1"/>
  </si>
  <si>
    <t>原料</t>
    <rPh sb="0" eb="2">
      <t>ゲンリョウ</t>
    </rPh>
    <phoneticPr fontId="4"/>
  </si>
  <si>
    <t>ｷｼﾚﾝ</t>
    <phoneticPr fontId="4"/>
  </si>
  <si>
    <t>ﾄﾙｴﾝ</t>
    <phoneticPr fontId="4"/>
  </si>
  <si>
    <t>ｴﾁﾙﾍﾞﾝｾﾞﾝ</t>
    <phoneticPr fontId="4"/>
  </si>
  <si>
    <t>酢ｴﾁ</t>
    <rPh sb="0" eb="1">
      <t>サク</t>
    </rPh>
    <phoneticPr fontId="4"/>
  </si>
  <si>
    <t>酢ﾌﾞﾁ</t>
    <rPh sb="0" eb="1">
      <t>サク</t>
    </rPh>
    <phoneticPr fontId="4"/>
  </si>
  <si>
    <t>ｱｾﾄﾝ</t>
    <phoneticPr fontId="4"/>
  </si>
  <si>
    <t>沸点(℃)</t>
    <rPh sb="0" eb="2">
      <t>フッテン</t>
    </rPh>
    <phoneticPr fontId="4"/>
  </si>
  <si>
    <t>nﾍｷｻﾝ</t>
    <phoneticPr fontId="4"/>
  </si>
  <si>
    <t>ｼｷﾛﾍｷｻﾉﾝ</t>
    <phoneticPr fontId="4"/>
  </si>
  <si>
    <t>MEK</t>
    <phoneticPr fontId="4"/>
  </si>
  <si>
    <t>MIBK</t>
    <phoneticPr fontId="4"/>
  </si>
  <si>
    <t>DOP</t>
    <phoneticPr fontId="4"/>
  </si>
  <si>
    <t>DINP</t>
    <phoneticPr fontId="4"/>
  </si>
  <si>
    <r>
      <t>&lt;</t>
    </r>
    <r>
      <rPr>
        <sz val="11"/>
        <rFont val="ＭＳ Ｐゴシック"/>
        <family val="3"/>
        <charset val="128"/>
      </rPr>
      <t>参考</t>
    </r>
    <r>
      <rPr>
        <sz val="11"/>
        <rFont val="ＭＳ Ｐゴシック"/>
        <family val="3"/>
        <charset val="128"/>
        <scheme val="minor"/>
      </rPr>
      <t>１</t>
    </r>
    <r>
      <rPr>
        <sz val="11"/>
        <rFont val="Arial"/>
        <family val="2"/>
        <charset val="128"/>
      </rPr>
      <t>&gt;</t>
    </r>
    <rPh sb="1" eb="3">
      <t>サンコウ</t>
    </rPh>
    <phoneticPr fontId="4"/>
  </si>
  <si>
    <t>&lt;参考２&gt;</t>
    <rPh sb="1" eb="3">
      <t>サンコウ</t>
    </rPh>
    <phoneticPr fontId="4"/>
  </si>
  <si>
    <t>水系(エマルジョン)材料</t>
    <rPh sb="0" eb="1">
      <t>ミズ</t>
    </rPh>
    <rPh sb="1" eb="2">
      <t>ケイ</t>
    </rPh>
    <rPh sb="10" eb="12">
      <t>ザイリョウ</t>
    </rPh>
    <phoneticPr fontId="4"/>
  </si>
  <si>
    <t>約100</t>
    <rPh sb="0" eb="1">
      <t>ヤク</t>
    </rPh>
    <phoneticPr fontId="4"/>
  </si>
  <si>
    <t>支燃性
酸化性ガス</t>
    <phoneticPr fontId="1"/>
  </si>
  <si>
    <t>自己反応性
化学品</t>
    <phoneticPr fontId="1"/>
  </si>
  <si>
    <t>自己発熱性
化学品</t>
    <phoneticPr fontId="1"/>
  </si>
  <si>
    <t>水反応可能性
化学品</t>
    <phoneticPr fontId="1"/>
  </si>
  <si>
    <t>一次評価</t>
    <rPh sb="0" eb="2">
      <t>イチジ</t>
    </rPh>
    <rPh sb="2" eb="4">
      <t>ヒョウカ</t>
    </rPh>
    <phoneticPr fontId="1"/>
  </si>
  <si>
    <t>メチレンビス（4,1-フェニレン）ジイソシアネート（ＭＤＩ）</t>
    <phoneticPr fontId="4"/>
  </si>
  <si>
    <t>↓液体入力内容から値取得</t>
    <rPh sb="1" eb="3">
      <t>エキタイ</t>
    </rPh>
    <rPh sb="3" eb="5">
      <t>ニュウリョク</t>
    </rPh>
    <rPh sb="5" eb="7">
      <t>ナイヨウ</t>
    </rPh>
    <rPh sb="9" eb="10">
      <t>アタイ</t>
    </rPh>
    <rPh sb="10" eb="12">
      <t>シュトク</t>
    </rPh>
    <phoneticPr fontId="1"/>
  </si>
  <si>
    <t>↓紛体プルダウンから値取得</t>
    <rPh sb="1" eb="3">
      <t>フンタイ</t>
    </rPh>
    <rPh sb="10" eb="11">
      <t>アタイ</t>
    </rPh>
    <rPh sb="11" eb="13">
      <t>シュトク</t>
    </rPh>
    <phoneticPr fontId="1"/>
  </si>
  <si>
    <t>↓液体・紛体を判定し値取得</t>
    <rPh sb="1" eb="3">
      <t>エキタイ</t>
    </rPh>
    <rPh sb="4" eb="6">
      <t>フンタイ</t>
    </rPh>
    <rPh sb="7" eb="9">
      <t>ハンテイ</t>
    </rPh>
    <rPh sb="10" eb="11">
      <t>アタイ</t>
    </rPh>
    <rPh sb="11" eb="13">
      <t>シュトク</t>
    </rPh>
    <phoneticPr fontId="1"/>
  </si>
  <si>
    <t>↓わかる場合の入力値を判定</t>
    <rPh sb="4" eb="6">
      <t>バアイ</t>
    </rPh>
    <rPh sb="7" eb="10">
      <t>ニュウリョクチ</t>
    </rPh>
    <rPh sb="11" eb="13">
      <t>ハンテイ</t>
    </rPh>
    <phoneticPr fontId="1"/>
  </si>
  <si>
    <t>↓作業環境レベルの計算、わかる場合が入っている時はそちらの値で計算</t>
    <rPh sb="1" eb="3">
      <t>サギョウ</t>
    </rPh>
    <rPh sb="3" eb="5">
      <t>カンキョウ</t>
    </rPh>
    <rPh sb="9" eb="11">
      <t>ケイサン</t>
    </rPh>
    <rPh sb="15" eb="17">
      <t>バアイ</t>
    </rPh>
    <rPh sb="18" eb="19">
      <t>ハイ</t>
    </rPh>
    <rPh sb="23" eb="24">
      <t>トキ</t>
    </rPh>
    <rPh sb="29" eb="30">
      <t>アタイ</t>
    </rPh>
    <rPh sb="31" eb="33">
      <t>ケイサン</t>
    </rPh>
    <phoneticPr fontId="1"/>
  </si>
  <si>
    <t>　</t>
    <phoneticPr fontId="1"/>
  </si>
  <si>
    <t>アスファルト系材料（固体）</t>
    <phoneticPr fontId="4"/>
  </si>
  <si>
    <r>
      <rPr>
        <b/>
        <u/>
        <sz val="9"/>
        <rFont val="ＭＳ Ｐゴシック"/>
        <family val="3"/>
        <charset val="128"/>
      </rPr>
      <t>①
有害性レベル区分</t>
    </r>
    <rPh sb="2" eb="5">
      <t>ユウガイセイ</t>
    </rPh>
    <rPh sb="8" eb="10">
      <t>クブン</t>
    </rPh>
    <phoneticPr fontId="4"/>
  </si>
  <si>
    <r>
      <rPr>
        <b/>
        <u/>
        <sz val="9"/>
        <rFont val="ＭＳ Ｐゴシック"/>
        <family val="3"/>
        <charset val="128"/>
      </rPr>
      <t>②
作業
環境
レベル</t>
    </r>
    <rPh sb="2" eb="4">
      <t>サギョウ</t>
    </rPh>
    <rPh sb="5" eb="7">
      <t>カンキョウ</t>
    </rPh>
    <phoneticPr fontId="4"/>
  </si>
  <si>
    <r>
      <rPr>
        <b/>
        <u/>
        <sz val="9"/>
        <rFont val="ＭＳ Ｐゴシック"/>
        <family val="3"/>
        <charset val="128"/>
      </rPr>
      <t>③
ばく露
レベル</t>
    </r>
    <rPh sb="4" eb="5">
      <t>ロ</t>
    </rPh>
    <phoneticPr fontId="4"/>
  </si>
  <si>
    <r>
      <rPr>
        <b/>
        <u/>
        <sz val="9"/>
        <rFont val="ＭＳ Ｐゴシック"/>
        <family val="3"/>
        <charset val="128"/>
      </rPr>
      <t>④
有害性
リスク
レベル</t>
    </r>
    <rPh sb="2" eb="5">
      <t>ユウガイセイ</t>
    </rPh>
    <phoneticPr fontId="4"/>
  </si>
  <si>
    <r>
      <rPr>
        <b/>
        <u/>
        <sz val="9"/>
        <rFont val="ＭＳ Ｐゴシック"/>
        <family val="3"/>
        <charset val="128"/>
      </rPr>
      <t>⑤
一次
評価</t>
    </r>
    <rPh sb="2" eb="4">
      <t>イチジ</t>
    </rPh>
    <rPh sb="5" eb="7">
      <t>ヒョウカ</t>
    </rPh>
    <phoneticPr fontId="4"/>
  </si>
  <si>
    <r>
      <rPr>
        <b/>
        <u/>
        <sz val="9"/>
        <rFont val="ＭＳ Ｐゴシック"/>
        <family val="3"/>
        <charset val="128"/>
      </rPr>
      <t>⑥
燃焼
三要素</t>
    </r>
    <rPh sb="2" eb="4">
      <t>ネンショウ</t>
    </rPh>
    <rPh sb="5" eb="6">
      <t>サン</t>
    </rPh>
    <rPh sb="6" eb="8">
      <t>ヨウソ</t>
    </rPh>
    <phoneticPr fontId="4"/>
  </si>
  <si>
    <r>
      <rPr>
        <b/>
        <u/>
        <sz val="9"/>
        <rFont val="ＭＳ Ｐゴシック"/>
        <family val="3"/>
        <charset val="128"/>
      </rPr>
      <t>⑦
危険性
リスク
レベル</t>
    </r>
    <rPh sb="2" eb="5">
      <t>キケンセイ</t>
    </rPh>
    <phoneticPr fontId="4"/>
  </si>
  <si>
    <t>　</t>
    <phoneticPr fontId="1"/>
  </si>
  <si>
    <t>3つまで選択可能(上書きも可能)です。</t>
    <phoneticPr fontId="1"/>
  </si>
  <si>
    <t>3つまで選択可能(上書きも可能)です。</t>
    <phoneticPr fontId="1"/>
  </si>
  <si>
    <t>取扱量
(1日の使用量)</t>
    <rPh sb="0" eb="2">
      <t>トリアツカイ</t>
    </rPh>
    <rPh sb="2" eb="3">
      <t>リョウ</t>
    </rPh>
    <rPh sb="6" eb="7">
      <t>ニチ</t>
    </rPh>
    <rPh sb="8" eb="11">
      <t>シヨウリョウ</t>
    </rPh>
    <phoneticPr fontId="1"/>
  </si>
  <si>
    <t>揮発性・分散性評点</t>
    <phoneticPr fontId="4"/>
  </si>
  <si>
    <r>
      <rPr>
        <u/>
        <sz val="11"/>
        <color theme="10"/>
        <rFont val="ＭＳ Ｐゴシック"/>
        <family val="3"/>
        <charset val="128"/>
      </rPr>
      <t>※施工環境温度未入力と表示される場合は施工環境温度を入力してください。</t>
    </r>
    <rPh sb="11" eb="13">
      <t>ヒョウジ</t>
    </rPh>
    <rPh sb="16" eb="18">
      <t>バアイ</t>
    </rPh>
    <rPh sb="26" eb="28">
      <t>ニュウリョク</t>
    </rPh>
    <phoneticPr fontId="1"/>
  </si>
  <si>
    <t>防水工事リスクアセスメントツール(ver.1)／日本防水材料協会</t>
  </si>
  <si>
    <t>日本防水材料協会</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</si>
</sst>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Arial"/>
      <family val="2"/>
      <charset val="128"/>
    </font>
    <font>
      <sz val="6"/>
      <name val="Arial"/>
      <family val="2"/>
      <charset val="128"/>
    </font>
    <font>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sz val="11"/>
      <name val="ＭＳ Ｐゴシック"/>
      <family val="3"/>
      <charset val="128"/>
      <scheme val="minor"/>
    </font>
    <font>
      <u/>
      <sz val="11"/>
      <color theme="10"/>
      <name val="Arial"/>
      <family val="2"/>
      <charset val="128"/>
    </font>
    <font>
      <b/>
      <sz val="11"/>
      <color theme="1"/>
      <name val="ＭＳ Ｐゴシック"/>
      <family val="2"/>
      <charset val="128"/>
      <scheme val="minor"/>
    </font>
    <font>
      <b/>
      <sz val="14"/>
      <name val="ＭＳ Ｐゴシック"/>
      <family val="3"/>
      <charset val="128"/>
      <scheme val="minor"/>
    </font>
    <font>
      <sz val="11"/>
      <name val="Arial"/>
      <family val="2"/>
      <charset val="128"/>
    </font>
    <font>
      <b/>
      <sz val="11"/>
      <name val="ＭＳ Ｐゴシック"/>
      <family val="3"/>
      <charset val="128"/>
      <scheme val="minor"/>
    </font>
    <font>
      <sz val="11"/>
      <name val="ＭＳ Ｐゴシック"/>
      <family val="3"/>
      <charset val="128"/>
    </font>
    <font>
      <sz val="9"/>
      <color theme="1"/>
      <name val="ＭＳ Ｐゴシック"/>
      <family val="2"/>
      <charset val="128"/>
      <scheme val="minor"/>
    </font>
    <font>
      <b/>
      <i/>
      <sz val="11"/>
      <color theme="1"/>
      <name val="ＭＳ Ｐゴシック"/>
      <family val="3"/>
      <charset val="128"/>
      <scheme val="minor"/>
    </font>
    <font>
      <u/>
      <sz val="11"/>
      <color theme="10"/>
      <name val="ＭＳ Ｐゴシック"/>
      <family val="3"/>
      <charset val="128"/>
    </font>
    <font>
      <sz val="10"/>
      <color theme="1"/>
      <name val="ＭＳ Ｐゴシック"/>
      <family val="2"/>
      <charset val="128"/>
      <scheme val="minor"/>
    </font>
    <font>
      <sz val="11"/>
      <name val="ＭＳ Ｐゴシック"/>
      <family val="2"/>
      <charset val="128"/>
      <scheme val="minor"/>
    </font>
    <font>
      <sz val="11"/>
      <color theme="0"/>
      <name val="ＭＳ Ｐゴシック"/>
      <family val="3"/>
      <charset val="128"/>
      <scheme val="minor"/>
    </font>
    <font>
      <sz val="10"/>
      <name val="ＭＳ Ｐゴシック"/>
      <family val="3"/>
      <charset val="128"/>
      <scheme val="minor"/>
    </font>
    <font>
      <b/>
      <sz val="9"/>
      <name val="ＭＳ Ｐゴシック"/>
      <family val="3"/>
      <charset val="128"/>
      <scheme val="minor"/>
    </font>
    <font>
      <b/>
      <u/>
      <sz val="9"/>
      <name val="Arial"/>
      <family val="2"/>
      <charset val="128"/>
    </font>
    <font>
      <b/>
      <u/>
      <sz val="9"/>
      <name val="ＭＳ Ｐゴシック"/>
      <family val="3"/>
      <charset val="128"/>
    </font>
  </fonts>
  <fills count="1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CFFFF"/>
        <bgColor indexed="64"/>
      </patternFill>
    </fill>
    <fill>
      <patternFill patternType="solid">
        <fgColor rgb="FFCCECFF"/>
        <bgColor indexed="64"/>
      </patternFill>
    </fill>
    <fill>
      <patternFill patternType="solid">
        <fgColor rgb="FFFFFF99"/>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9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CC66"/>
        <bgColor indexed="64"/>
      </patternFill>
    </fill>
    <fill>
      <patternFill patternType="solid">
        <fgColor rgb="FF92D050"/>
        <bgColor indexed="64"/>
      </patternFill>
    </fill>
    <fill>
      <patternFill patternType="solid">
        <fgColor theme="4" tint="0.79998168889431442"/>
        <bgColor indexed="64"/>
      </patternFill>
    </fill>
  </fills>
  <borders count="5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dotted">
        <color auto="1"/>
      </right>
      <top style="thin">
        <color auto="1"/>
      </top>
      <bottom style="thin">
        <color auto="1"/>
      </bottom>
      <diagonal/>
    </border>
    <border>
      <left/>
      <right/>
      <top style="thin">
        <color auto="1"/>
      </top>
      <bottom style="thin">
        <color auto="1"/>
      </bottom>
      <diagonal/>
    </border>
    <border>
      <left style="dotted">
        <color auto="1"/>
      </left>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bottom/>
      <diagonal/>
    </border>
    <border>
      <left/>
      <right style="thin">
        <color indexed="64"/>
      </right>
      <top/>
      <bottom/>
      <diagonal/>
    </border>
    <border>
      <left style="thin">
        <color auto="1"/>
      </left>
      <right style="thin">
        <color auto="1"/>
      </right>
      <top style="dashed">
        <color auto="1"/>
      </top>
      <bottom style="dashed">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style="dotted">
        <color auto="1"/>
      </bottom>
      <diagonal/>
    </border>
    <border>
      <left style="medium">
        <color indexed="64"/>
      </left>
      <right style="medium">
        <color indexed="64"/>
      </right>
      <top/>
      <bottom style="dotted">
        <color auto="1"/>
      </bottom>
      <diagonal/>
    </border>
    <border>
      <left style="thin">
        <color auto="1"/>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indexed="64"/>
      </left>
      <right style="medium">
        <color indexed="64"/>
      </right>
      <top style="dotted">
        <color auto="1"/>
      </top>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dotted">
        <color auto="1"/>
      </bottom>
      <diagonal/>
    </border>
    <border>
      <left style="medium">
        <color indexed="64"/>
      </left>
      <right style="medium">
        <color indexed="64"/>
      </right>
      <top style="thin">
        <color auto="1"/>
      </top>
      <bottom/>
      <diagonal/>
    </border>
    <border>
      <left style="medium">
        <color indexed="64"/>
      </left>
      <right style="medium">
        <color indexed="64"/>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dotted">
        <color auto="1"/>
      </bottom>
      <diagonal/>
    </border>
    <border>
      <left style="thin">
        <color auto="1"/>
      </left>
      <right style="medium">
        <color indexed="64"/>
      </right>
      <top style="dotted">
        <color auto="1"/>
      </top>
      <bottom/>
      <diagonal/>
    </border>
    <border>
      <left style="medium">
        <color indexed="64"/>
      </left>
      <right style="thin">
        <color auto="1"/>
      </right>
      <top style="dotted">
        <color auto="1"/>
      </top>
      <bottom/>
      <diagonal/>
    </border>
    <border>
      <left style="thin">
        <color auto="1"/>
      </left>
      <right style="medium">
        <color indexed="64"/>
      </right>
      <top/>
      <bottom style="thin">
        <color auto="1"/>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medium">
        <color indexed="64"/>
      </left>
      <right/>
      <top style="dotted">
        <color auto="1"/>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dotted">
        <color auto="1"/>
      </bottom>
      <diagonal/>
    </border>
    <border>
      <left style="thin">
        <color auto="1"/>
      </left>
      <right style="thin">
        <color auto="1"/>
      </right>
      <top style="thin">
        <color auto="1"/>
      </top>
      <bottom style="dotted">
        <color auto="1"/>
      </bottom>
      <diagonal/>
    </border>
  </borders>
  <cellStyleXfs count="3">
    <xf numFmtId="0" fontId="0" fillId="0" borderId="0">
      <alignment vertical="center"/>
    </xf>
    <xf numFmtId="0" fontId="2" fillId="0" borderId="0">
      <alignment vertical="center"/>
    </xf>
    <xf numFmtId="0" fontId="12" fillId="0" borderId="0" applyNumberFormat="0" applyFill="0" applyBorder="0" applyAlignment="0" applyProtection="0">
      <alignment vertical="center"/>
    </xf>
  </cellStyleXfs>
  <cellXfs count="416">
    <xf numFmtId="0" fontId="0" fillId="0" borderId="0" xfId="0">
      <alignment vertical="center"/>
    </xf>
    <xf numFmtId="0" fontId="5" fillId="0" borderId="1" xfId="1" applyFont="1" applyBorder="1" applyAlignment="1">
      <alignment horizontal="distributed" vertical="center" indent="2"/>
    </xf>
    <xf numFmtId="0" fontId="5" fillId="0" borderId="0" xfId="1" applyFont="1" applyBorder="1" applyAlignment="1">
      <alignment horizontal="distributed" vertical="center" indent="2"/>
    </xf>
    <xf numFmtId="0" fontId="8" fillId="0" borderId="0" xfId="1" applyFont="1" applyFill="1" applyBorder="1" applyAlignment="1">
      <alignment horizontal="left" vertical="center"/>
    </xf>
    <xf numFmtId="0" fontId="9" fillId="0" borderId="10" xfId="1" applyFont="1" applyFill="1" applyBorder="1" applyAlignment="1">
      <alignment horizontal="center" vertical="center"/>
    </xf>
    <xf numFmtId="0" fontId="10" fillId="4" borderId="8" xfId="1" applyFont="1" applyFill="1" applyBorder="1" applyAlignment="1">
      <alignment horizontal="center" vertical="center" wrapText="1"/>
    </xf>
    <xf numFmtId="0" fontId="8" fillId="6" borderId="10" xfId="1" applyFont="1" applyFill="1" applyBorder="1" applyAlignment="1" applyProtection="1">
      <alignment horizontal="center" vertical="center" wrapText="1"/>
      <protection locked="0"/>
    </xf>
    <xf numFmtId="0" fontId="9" fillId="9" borderId="7" xfId="1" applyFont="1" applyFill="1" applyBorder="1" applyAlignment="1">
      <alignment horizontal="center" vertical="center"/>
    </xf>
    <xf numFmtId="0" fontId="9" fillId="9" borderId="1" xfId="1" applyFont="1" applyFill="1" applyBorder="1" applyAlignment="1">
      <alignment horizontal="center" vertical="center"/>
    </xf>
    <xf numFmtId="0" fontId="9" fillId="9" borderId="16" xfId="1" applyFont="1" applyFill="1" applyBorder="1" applyAlignment="1">
      <alignment horizontal="center" vertical="center"/>
    </xf>
    <xf numFmtId="0" fontId="3" fillId="9" borderId="2" xfId="1" applyFont="1" applyFill="1" applyBorder="1" applyAlignment="1">
      <alignment horizontal="center" vertical="center"/>
    </xf>
    <xf numFmtId="0" fontId="3" fillId="12" borderId="2" xfId="1" applyFont="1" applyFill="1" applyBorder="1" applyAlignment="1">
      <alignment horizontal="center" vertical="center"/>
    </xf>
    <xf numFmtId="0" fontId="11" fillId="13" borderId="2" xfId="0" applyFont="1" applyFill="1" applyBorder="1">
      <alignment vertical="center"/>
    </xf>
    <xf numFmtId="0" fontId="11" fillId="0" borderId="0" xfId="0" applyFont="1">
      <alignment vertical="center"/>
    </xf>
    <xf numFmtId="0" fontId="11" fillId="0" borderId="2" xfId="0" applyFont="1" applyBorder="1" applyProtection="1">
      <alignment vertical="center"/>
      <protection locked="0"/>
    </xf>
    <xf numFmtId="0" fontId="5" fillId="0" borderId="0" xfId="1" applyFont="1" applyBorder="1" applyAlignment="1">
      <alignment horizontal="center" vertical="center"/>
    </xf>
    <xf numFmtId="0" fontId="6" fillId="0" borderId="0" xfId="1" applyFont="1" applyBorder="1" applyAlignment="1">
      <alignment horizontal="right" vertical="center"/>
    </xf>
    <xf numFmtId="0" fontId="6" fillId="0" borderId="0" xfId="1" applyFont="1">
      <alignment vertical="center"/>
    </xf>
    <xf numFmtId="0" fontId="6" fillId="0" borderId="0" xfId="1" applyFont="1" applyAlignment="1">
      <alignment horizontal="center" vertical="center"/>
    </xf>
    <xf numFmtId="0" fontId="8" fillId="0" borderId="0" xfId="1" applyFont="1" applyAlignment="1">
      <alignment horizontal="center" vertical="center"/>
    </xf>
    <xf numFmtId="0" fontId="6" fillId="0" borderId="13" xfId="1" applyFont="1" applyBorder="1" applyAlignment="1">
      <alignment horizontal="center" vertical="center"/>
    </xf>
    <xf numFmtId="0" fontId="6" fillId="0" borderId="0" xfId="1" applyFont="1" applyBorder="1" applyAlignment="1">
      <alignment horizontal="center" vertical="center"/>
    </xf>
    <xf numFmtId="0" fontId="8" fillId="0" borderId="0" xfId="1" applyFont="1" applyBorder="1" applyAlignment="1">
      <alignment horizontal="center" vertical="center"/>
    </xf>
    <xf numFmtId="0" fontId="6" fillId="0" borderId="10"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1" xfId="1" applyFont="1" applyBorder="1" applyAlignment="1">
      <alignment horizontal="center" vertical="center"/>
    </xf>
    <xf numFmtId="0" fontId="8" fillId="0" borderId="14" xfId="1" applyFont="1" applyFill="1" applyBorder="1" applyAlignment="1" applyProtection="1">
      <alignment horizontal="center" vertical="center" wrapText="1"/>
      <protection locked="0"/>
    </xf>
    <xf numFmtId="0" fontId="8" fillId="6" borderId="3" xfId="1" applyFont="1" applyFill="1" applyBorder="1" applyAlignment="1">
      <alignment horizontal="center" vertical="center"/>
    </xf>
    <xf numFmtId="0" fontId="8" fillId="6" borderId="2" xfId="1" applyFont="1" applyFill="1" applyBorder="1" applyAlignment="1">
      <alignment horizontal="center" vertical="center"/>
    </xf>
    <xf numFmtId="0" fontId="8" fillId="7" borderId="3" xfId="1" applyFont="1" applyFill="1" applyBorder="1" applyAlignment="1">
      <alignment horizontal="center" vertical="center"/>
    </xf>
    <xf numFmtId="0" fontId="8" fillId="7" borderId="10" xfId="1" applyFont="1" applyFill="1" applyBorder="1" applyAlignment="1">
      <alignment horizontal="center" vertical="center"/>
    </xf>
    <xf numFmtId="0" fontId="8" fillId="7" borderId="2" xfId="1" quotePrefix="1" applyFont="1" applyFill="1" applyBorder="1" applyAlignment="1">
      <alignment horizontal="center" vertical="center"/>
    </xf>
    <xf numFmtId="0" fontId="8" fillId="8" borderId="3" xfId="1" applyFont="1" applyFill="1" applyBorder="1" applyAlignment="1">
      <alignment horizontal="center" vertical="center"/>
    </xf>
    <xf numFmtId="0" fontId="8" fillId="8" borderId="10" xfId="1" applyFont="1" applyFill="1" applyBorder="1" applyAlignment="1">
      <alignment horizontal="center" vertical="center"/>
    </xf>
    <xf numFmtId="0" fontId="8" fillId="8" borderId="2" xfId="1" applyFont="1" applyFill="1" applyBorder="1" applyAlignment="1">
      <alignment horizontal="center" vertical="center"/>
    </xf>
    <xf numFmtId="0" fontId="6" fillId="0" borderId="0" xfId="1" applyFont="1" applyAlignment="1">
      <alignment horizontal="left" vertical="center"/>
    </xf>
    <xf numFmtId="0" fontId="6" fillId="0" borderId="0" xfId="1" applyFont="1" applyBorder="1" applyAlignment="1">
      <alignment horizontal="left" vertical="center"/>
    </xf>
    <xf numFmtId="0" fontId="6" fillId="0" borderId="2" xfId="1" applyFont="1" applyBorder="1" applyAlignment="1">
      <alignment horizontal="center" vertical="center"/>
    </xf>
    <xf numFmtId="0" fontId="14" fillId="0" borderId="0" xfId="0" applyFont="1">
      <alignment vertical="center"/>
    </xf>
    <xf numFmtId="0" fontId="15" fillId="0" borderId="0" xfId="0" applyFont="1" applyAlignment="1">
      <alignment vertical="center"/>
    </xf>
    <xf numFmtId="0" fontId="11" fillId="12" borderId="2" xfId="0" applyFont="1" applyFill="1" applyBorder="1">
      <alignment vertical="center"/>
    </xf>
    <xf numFmtId="0" fontId="11" fillId="13" borderId="2" xfId="0" applyFont="1" applyFill="1" applyBorder="1" applyAlignment="1">
      <alignment vertical="center" wrapText="1"/>
    </xf>
    <xf numFmtId="0" fontId="11" fillId="0" borderId="0" xfId="0" applyFont="1" applyFill="1">
      <alignment vertical="center"/>
    </xf>
    <xf numFmtId="0" fontId="16" fillId="13" borderId="2" xfId="0" applyFont="1" applyFill="1" applyBorder="1" applyAlignment="1">
      <alignment horizontal="center" vertical="center"/>
    </xf>
    <xf numFmtId="0" fontId="11" fillId="0" borderId="0" xfId="0" applyFont="1" applyBorder="1">
      <alignment vertical="center"/>
    </xf>
    <xf numFmtId="0" fontId="11" fillId="0" borderId="0" xfId="0" applyFont="1" applyFill="1" applyBorder="1">
      <alignment vertical="center"/>
    </xf>
    <xf numFmtId="0" fontId="17" fillId="13" borderId="2" xfId="0" applyFont="1" applyFill="1" applyBorder="1" applyAlignment="1">
      <alignment horizontal="center" vertical="center"/>
    </xf>
    <xf numFmtId="0" fontId="17" fillId="13" borderId="2" xfId="0" quotePrefix="1" applyFont="1" applyFill="1" applyBorder="1" applyAlignment="1">
      <alignment horizontal="center" vertical="center"/>
    </xf>
    <xf numFmtId="0" fontId="15" fillId="13" borderId="2" xfId="0" applyFont="1" applyFill="1" applyBorder="1" applyAlignment="1">
      <alignment horizontal="center" vertical="center"/>
    </xf>
    <xf numFmtId="0" fontId="11" fillId="13" borderId="2" xfId="0" applyFont="1" applyFill="1" applyBorder="1" applyAlignment="1">
      <alignment horizontal="center" vertical="center"/>
    </xf>
    <xf numFmtId="0" fontId="11" fillId="13" borderId="2" xfId="0" applyFont="1" applyFill="1" applyBorder="1" applyAlignment="1">
      <alignment horizontal="center" vertical="center" wrapText="1"/>
    </xf>
    <xf numFmtId="0" fontId="11" fillId="13" borderId="2" xfId="0" applyFont="1" applyFill="1" applyBorder="1" applyAlignment="1">
      <alignment horizontal="center" vertical="center"/>
    </xf>
    <xf numFmtId="0" fontId="11" fillId="13" borderId="2" xfId="0" applyFont="1" applyFill="1" applyBorder="1" applyAlignment="1">
      <alignment horizontal="center" vertical="center" wrapText="1"/>
    </xf>
    <xf numFmtId="0" fontId="6" fillId="14" borderId="0" xfId="1" applyFont="1" applyFill="1">
      <alignment vertical="center"/>
    </xf>
    <xf numFmtId="0" fontId="8" fillId="14" borderId="0" xfId="1" applyFont="1" applyFill="1" applyAlignment="1">
      <alignment horizontal="center" vertical="center"/>
    </xf>
    <xf numFmtId="0" fontId="6" fillId="14" borderId="0" xfId="1" applyFont="1" applyFill="1" applyBorder="1" applyAlignment="1">
      <alignment horizontal="right" vertical="center"/>
    </xf>
    <xf numFmtId="0" fontId="6" fillId="14" borderId="0" xfId="1" applyFont="1" applyFill="1" applyAlignment="1">
      <alignment horizontal="center" vertical="center"/>
    </xf>
    <xf numFmtId="0" fontId="11" fillId="0" borderId="16"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0" fontId="11" fillId="13" borderId="14" xfId="0" applyFont="1" applyFill="1" applyBorder="1">
      <alignment vertical="center"/>
    </xf>
    <xf numFmtId="0" fontId="11" fillId="12" borderId="14" xfId="0" applyFont="1" applyFill="1" applyBorder="1" applyAlignment="1">
      <alignment horizontal="center" vertical="center"/>
    </xf>
    <xf numFmtId="0" fontId="11" fillId="13" borderId="18" xfId="0" applyFont="1" applyFill="1" applyBorder="1">
      <alignment vertical="center"/>
    </xf>
    <xf numFmtId="0" fontId="11" fillId="12" borderId="18" xfId="0" applyFont="1" applyFill="1" applyBorder="1" applyAlignment="1">
      <alignment horizontal="center" vertical="center"/>
    </xf>
    <xf numFmtId="0" fontId="11" fillId="13" borderId="16" xfId="0" applyFont="1" applyFill="1" applyBorder="1">
      <alignment vertical="center"/>
    </xf>
    <xf numFmtId="0" fontId="11" fillId="12" borderId="16" xfId="0" applyFont="1" applyFill="1" applyBorder="1" applyAlignment="1">
      <alignment horizontal="center" vertical="center"/>
    </xf>
    <xf numFmtId="0" fontId="2" fillId="15" borderId="0" xfId="1" applyFill="1">
      <alignment vertical="center"/>
    </xf>
    <xf numFmtId="0" fontId="2" fillId="16" borderId="0" xfId="1" applyFill="1">
      <alignment vertical="center"/>
    </xf>
    <xf numFmtId="0" fontId="2" fillId="15" borderId="3" xfId="1" applyFill="1" applyBorder="1" applyAlignment="1">
      <alignment horizontal="center" vertical="center"/>
    </xf>
    <xf numFmtId="0" fontId="2" fillId="15" borderId="2" xfId="1" applyFill="1" applyBorder="1" applyAlignment="1">
      <alignment horizontal="center" vertical="center"/>
    </xf>
    <xf numFmtId="0" fontId="2" fillId="15" borderId="13" xfId="1" applyFill="1" applyBorder="1" applyAlignment="1">
      <alignment horizontal="center" vertical="center"/>
    </xf>
    <xf numFmtId="0" fontId="2" fillId="15" borderId="19" xfId="1" applyFill="1" applyBorder="1" applyAlignment="1">
      <alignment horizontal="center" vertical="center"/>
    </xf>
    <xf numFmtId="0" fontId="2" fillId="15" borderId="19" xfId="1" quotePrefix="1" applyFill="1" applyBorder="1" applyAlignment="1">
      <alignment horizontal="center" vertical="center"/>
    </xf>
    <xf numFmtId="0" fontId="2" fillId="15" borderId="7" xfId="1" applyFill="1" applyBorder="1" applyAlignment="1">
      <alignment horizontal="center" vertical="center"/>
    </xf>
    <xf numFmtId="0" fontId="2" fillId="15" borderId="16" xfId="1" applyFill="1" applyBorder="1" applyAlignment="1">
      <alignment horizontal="center" vertical="center"/>
    </xf>
    <xf numFmtId="0" fontId="2" fillId="15" borderId="0" xfId="1" applyFill="1" applyAlignment="1">
      <alignment horizontal="left" vertical="center"/>
    </xf>
    <xf numFmtId="0" fontId="2" fillId="15" borderId="0" xfId="1" applyFill="1" applyBorder="1">
      <alignment vertical="center"/>
    </xf>
    <xf numFmtId="0" fontId="2" fillId="15" borderId="20" xfId="1" applyFill="1" applyBorder="1">
      <alignment vertical="center"/>
    </xf>
    <xf numFmtId="0" fontId="2" fillId="15" borderId="1" xfId="1" applyFill="1" applyBorder="1">
      <alignment vertical="center"/>
    </xf>
    <xf numFmtId="0" fontId="2" fillId="15" borderId="8" xfId="1" applyFill="1" applyBorder="1">
      <alignment vertical="center"/>
    </xf>
    <xf numFmtId="0" fontId="18" fillId="15" borderId="3" xfId="1" applyFont="1" applyFill="1" applyBorder="1" applyAlignment="1">
      <alignment horizontal="center" vertical="center"/>
    </xf>
    <xf numFmtId="0" fontId="2" fillId="15" borderId="5" xfId="1" applyFill="1" applyBorder="1">
      <alignment vertical="center"/>
    </xf>
    <xf numFmtId="0" fontId="2" fillId="15" borderId="15" xfId="1" applyFill="1" applyBorder="1">
      <alignment vertical="center"/>
    </xf>
    <xf numFmtId="0" fontId="2" fillId="15" borderId="13" xfId="1" applyFill="1" applyBorder="1">
      <alignment vertical="center"/>
    </xf>
    <xf numFmtId="0" fontId="2" fillId="15" borderId="14" xfId="1" applyFill="1" applyBorder="1" applyAlignment="1">
      <alignment horizontal="center" vertical="center"/>
    </xf>
    <xf numFmtId="0" fontId="2" fillId="15" borderId="7" xfId="1" applyFill="1" applyBorder="1">
      <alignment vertical="center"/>
    </xf>
    <xf numFmtId="0" fontId="18" fillId="15" borderId="0" xfId="1" applyFont="1" applyFill="1">
      <alignment vertical="center"/>
    </xf>
    <xf numFmtId="0" fontId="19" fillId="15" borderId="0" xfId="1" applyFont="1" applyFill="1">
      <alignment vertical="center"/>
    </xf>
    <xf numFmtId="0" fontId="2" fillId="15" borderId="2" xfId="1" applyFill="1" applyBorder="1">
      <alignment vertical="center"/>
    </xf>
    <xf numFmtId="0" fontId="2" fillId="15" borderId="10" xfId="1" applyFill="1" applyBorder="1">
      <alignment vertical="center"/>
    </xf>
    <xf numFmtId="0" fontId="2" fillId="15" borderId="4" xfId="1" applyFill="1" applyBorder="1">
      <alignment vertical="center"/>
    </xf>
    <xf numFmtId="0" fontId="2" fillId="15" borderId="3" xfId="1" applyFill="1" applyBorder="1">
      <alignment vertical="center"/>
    </xf>
    <xf numFmtId="0" fontId="2" fillId="15" borderId="4" xfId="1" applyFill="1" applyBorder="1" applyAlignment="1">
      <alignment horizontal="center" vertical="center"/>
    </xf>
    <xf numFmtId="0" fontId="2" fillId="15" borderId="6" xfId="1" applyFill="1" applyBorder="1">
      <alignment vertical="center"/>
    </xf>
    <xf numFmtId="0" fontId="2" fillId="15" borderId="0" xfId="1" applyFill="1" applyAlignment="1">
      <alignment horizontal="right" vertical="center"/>
    </xf>
    <xf numFmtId="0" fontId="21" fillId="16" borderId="0" xfId="1" applyFont="1" applyFill="1" applyAlignment="1">
      <alignment horizontal="center" vertical="center"/>
    </xf>
    <xf numFmtId="0" fontId="11" fillId="13" borderId="2" xfId="0" applyFont="1" applyFill="1" applyBorder="1" applyAlignment="1">
      <alignment horizontal="center" vertical="center"/>
    </xf>
    <xf numFmtId="0" fontId="11" fillId="13" borderId="2" xfId="0" applyFont="1" applyFill="1" applyBorder="1" applyAlignment="1">
      <alignment horizontal="center" vertical="center" wrapText="1"/>
    </xf>
    <xf numFmtId="0" fontId="14" fillId="0" borderId="0" xfId="0" applyFont="1" applyFill="1">
      <alignment vertical="center"/>
    </xf>
    <xf numFmtId="0" fontId="9" fillId="0" borderId="0" xfId="1" applyFont="1" applyFill="1" applyBorder="1" applyAlignment="1">
      <alignment horizontal="center" vertical="center"/>
    </xf>
    <xf numFmtId="0" fontId="11" fillId="0" borderId="0" xfId="0" applyFont="1" applyAlignment="1">
      <alignment vertical="center"/>
    </xf>
    <xf numFmtId="0" fontId="11" fillId="0" borderId="0" xfId="0" applyFont="1" applyFill="1" applyAlignment="1">
      <alignment vertical="center"/>
    </xf>
    <xf numFmtId="0" fontId="5" fillId="0" borderId="0" xfId="1" applyFont="1" applyBorder="1" applyAlignment="1">
      <alignment horizontal="center" vertical="center"/>
    </xf>
    <xf numFmtId="0" fontId="6" fillId="0" borderId="0" xfId="1" applyFont="1" applyBorder="1" applyAlignment="1">
      <alignment horizontal="right" vertical="center"/>
    </xf>
    <xf numFmtId="0" fontId="8" fillId="11" borderId="3" xfId="1" applyFont="1" applyFill="1" applyBorder="1" applyAlignment="1">
      <alignment horizontal="center" vertical="center"/>
    </xf>
    <xf numFmtId="0" fontId="9" fillId="12" borderId="7" xfId="1" applyFont="1" applyFill="1" applyBorder="1" applyAlignment="1">
      <alignment horizontal="center" vertical="center"/>
    </xf>
    <xf numFmtId="0" fontId="8" fillId="10" borderId="3" xfId="1" applyFont="1" applyFill="1" applyBorder="1" applyAlignment="1">
      <alignment horizontal="center" vertical="center"/>
    </xf>
    <xf numFmtId="0" fontId="11" fillId="13" borderId="2" xfId="0" applyFont="1" applyFill="1" applyBorder="1" applyAlignment="1">
      <alignment horizontal="center" vertical="center" wrapText="1"/>
    </xf>
    <xf numFmtId="0" fontId="12" fillId="17" borderId="2" xfId="2" applyFill="1" applyBorder="1" applyAlignment="1">
      <alignment horizontal="center" vertical="center"/>
    </xf>
    <xf numFmtId="0" fontId="8" fillId="0" borderId="0" xfId="1" applyFont="1" applyFill="1" applyBorder="1" applyAlignment="1" applyProtection="1">
      <alignment horizontal="center" vertical="center" wrapText="1"/>
      <protection locked="0"/>
    </xf>
    <xf numFmtId="0" fontId="8" fillId="0" borderId="0" xfId="1" applyFont="1" applyFill="1" applyBorder="1" applyAlignment="1">
      <alignment horizontal="center" vertical="center"/>
    </xf>
    <xf numFmtId="0" fontId="8" fillId="0" borderId="0" xfId="1" quotePrefix="1" applyFont="1" applyFill="1" applyBorder="1" applyAlignment="1">
      <alignment horizontal="center" vertical="center"/>
    </xf>
    <xf numFmtId="0" fontId="8" fillId="0" borderId="0" xfId="1" applyFont="1" applyFill="1" applyAlignment="1">
      <alignment horizontal="center" vertical="center"/>
    </xf>
    <xf numFmtId="0" fontId="6" fillId="0" borderId="0" xfId="1" applyFont="1" applyFill="1" applyBorder="1" applyAlignment="1">
      <alignment horizontal="center" vertical="center"/>
    </xf>
    <xf numFmtId="0" fontId="6" fillId="0" borderId="0" xfId="1" applyFont="1" applyFill="1" applyBorder="1" applyAlignment="1">
      <alignment horizontal="right" vertical="center"/>
    </xf>
    <xf numFmtId="0" fontId="11" fillId="0" borderId="2" xfId="0" quotePrefix="1" applyFont="1" applyBorder="1" applyProtection="1">
      <alignment vertical="center"/>
      <protection locked="0"/>
    </xf>
    <xf numFmtId="0" fontId="11" fillId="13" borderId="2" xfId="0" applyFont="1" applyFill="1" applyBorder="1" applyAlignment="1">
      <alignment horizontal="center" vertical="center"/>
    </xf>
    <xf numFmtId="0" fontId="11" fillId="13" borderId="14" xfId="0" applyFont="1" applyFill="1" applyBorder="1" applyAlignment="1">
      <alignment horizontal="left" vertical="center"/>
    </xf>
    <xf numFmtId="0" fontId="11" fillId="13" borderId="16" xfId="0" applyFont="1" applyFill="1" applyBorder="1" applyAlignment="1">
      <alignment horizontal="left" vertical="center"/>
    </xf>
    <xf numFmtId="0" fontId="11" fillId="13" borderId="2" xfId="0" applyFont="1" applyFill="1" applyBorder="1" applyAlignment="1">
      <alignment horizontal="center" vertical="center" wrapText="1"/>
    </xf>
    <xf numFmtId="0" fontId="11" fillId="0" borderId="14"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11" fillId="13" borderId="2" xfId="0" applyFont="1" applyFill="1" applyBorder="1" applyAlignment="1">
      <alignment horizontal="center" vertical="center" wrapText="1"/>
    </xf>
    <xf numFmtId="0" fontId="2" fillId="0" borderId="0" xfId="1">
      <alignment vertical="center"/>
    </xf>
    <xf numFmtId="0" fontId="2" fillId="18" borderId="24" xfId="1" applyFill="1" applyBorder="1" applyAlignment="1">
      <alignment vertical="center"/>
    </xf>
    <xf numFmtId="0" fontId="2" fillId="0" borderId="2" xfId="1" applyFill="1" applyBorder="1" applyAlignment="1">
      <alignment horizontal="center" vertical="center"/>
    </xf>
    <xf numFmtId="0" fontId="2" fillId="0" borderId="2" xfId="1" applyFill="1" applyBorder="1" applyAlignment="1">
      <alignment horizontal="center" vertical="center" wrapText="1"/>
    </xf>
    <xf numFmtId="0" fontId="2" fillId="18" borderId="24" xfId="1" applyFill="1" applyBorder="1" applyAlignment="1">
      <alignment vertical="center" shrinkToFit="1"/>
    </xf>
    <xf numFmtId="0" fontId="2" fillId="0" borderId="2" xfId="1" applyBorder="1" applyAlignment="1">
      <alignment horizontal="center" vertical="center"/>
    </xf>
    <xf numFmtId="0" fontId="2" fillId="18" borderId="25" xfId="1" applyFill="1" applyBorder="1" applyAlignment="1">
      <alignment vertical="center" shrinkToFit="1"/>
    </xf>
    <xf numFmtId="0" fontId="2" fillId="0" borderId="26" xfId="1" applyBorder="1" applyAlignment="1">
      <alignment horizontal="center" vertical="center"/>
    </xf>
    <xf numFmtId="0" fontId="11" fillId="0" borderId="14" xfId="0" applyFont="1" applyBorder="1" applyAlignment="1" applyProtection="1">
      <alignment vertical="center"/>
      <protection locked="0"/>
    </xf>
    <xf numFmtId="0" fontId="11" fillId="0" borderId="16" xfId="0" applyFont="1" applyBorder="1" applyAlignment="1" applyProtection="1">
      <alignment vertical="center"/>
      <protection locked="0"/>
    </xf>
    <xf numFmtId="0" fontId="11" fillId="13" borderId="21" xfId="0" applyFont="1" applyFill="1" applyBorder="1">
      <alignment vertical="center"/>
    </xf>
    <xf numFmtId="0" fontId="11" fillId="0" borderId="21" xfId="0" applyFont="1" applyBorder="1" applyAlignment="1" applyProtection="1">
      <alignment vertical="center"/>
      <protection locked="0"/>
    </xf>
    <xf numFmtId="0" fontId="11" fillId="0" borderId="14" xfId="0" applyFont="1" applyBorder="1" applyAlignment="1" applyProtection="1">
      <alignment horizontal="right" vertical="center"/>
      <protection locked="0"/>
    </xf>
    <xf numFmtId="0" fontId="11" fillId="0" borderId="21" xfId="0" applyFont="1" applyBorder="1" applyAlignment="1" applyProtection="1">
      <alignment horizontal="right" vertical="center"/>
      <protection locked="0"/>
    </xf>
    <xf numFmtId="0" fontId="11" fillId="0" borderId="16" xfId="0" applyFont="1" applyBorder="1" applyAlignment="1" applyProtection="1">
      <alignment horizontal="right" vertical="center"/>
      <protection locked="0"/>
    </xf>
    <xf numFmtId="0" fontId="2" fillId="15" borderId="0" xfId="1" applyFill="1" applyBorder="1" applyAlignment="1">
      <alignment horizontal="center" vertical="center"/>
    </xf>
    <xf numFmtId="0" fontId="11" fillId="0" borderId="14" xfId="0" applyFont="1" applyBorder="1" applyProtection="1">
      <alignment vertical="center"/>
      <protection locked="0"/>
    </xf>
    <xf numFmtId="0" fontId="11" fillId="0" borderId="16" xfId="0" applyFont="1" applyBorder="1" applyProtection="1">
      <alignment vertical="center"/>
      <protection locked="0"/>
    </xf>
    <xf numFmtId="0" fontId="11" fillId="0" borderId="21" xfId="0" applyFont="1" applyBorder="1" applyProtection="1">
      <alignment vertical="center"/>
      <protection locked="0"/>
    </xf>
    <xf numFmtId="0" fontId="11" fillId="13" borderId="21" xfId="0" applyFont="1" applyFill="1" applyBorder="1" applyAlignment="1">
      <alignment horizontal="left" vertical="center"/>
    </xf>
    <xf numFmtId="0" fontId="11" fillId="12" borderId="14" xfId="0" applyFont="1" applyFill="1" applyBorder="1">
      <alignment vertical="center"/>
    </xf>
    <xf numFmtId="0" fontId="11" fillId="12" borderId="14" xfId="0" applyFont="1" applyFill="1" applyBorder="1" applyAlignment="1">
      <alignment horizontal="right" vertical="center"/>
    </xf>
    <xf numFmtId="0" fontId="11" fillId="12" borderId="16" xfId="0" applyFont="1" applyFill="1" applyBorder="1">
      <alignment vertical="center"/>
    </xf>
    <xf numFmtId="0" fontId="11" fillId="12" borderId="16" xfId="0" applyFont="1" applyFill="1" applyBorder="1" applyAlignment="1">
      <alignment horizontal="right" vertical="center"/>
    </xf>
    <xf numFmtId="0" fontId="11" fillId="12" borderId="21" xfId="0" applyFont="1" applyFill="1" applyBorder="1" applyAlignment="1">
      <alignment horizontal="center" vertical="center"/>
    </xf>
    <xf numFmtId="0" fontId="11" fillId="12" borderId="21" xfId="0" applyFont="1" applyFill="1" applyBorder="1">
      <alignment vertical="center"/>
    </xf>
    <xf numFmtId="0" fontId="11" fillId="12" borderId="21" xfId="0" applyFont="1" applyFill="1" applyBorder="1" applyAlignment="1">
      <alignment horizontal="right" vertical="center"/>
    </xf>
    <xf numFmtId="0" fontId="11" fillId="12" borderId="5" xfId="0" applyFont="1" applyFill="1" applyBorder="1">
      <alignment vertical="center"/>
    </xf>
    <xf numFmtId="0" fontId="11" fillId="12" borderId="7" xfId="0" applyFont="1" applyFill="1" applyBorder="1">
      <alignment vertical="center"/>
    </xf>
    <xf numFmtId="0" fontId="23" fillId="0" borderId="0" xfId="0" applyFont="1" applyFill="1" applyBorder="1">
      <alignment vertical="center"/>
    </xf>
    <xf numFmtId="0" fontId="23" fillId="0" borderId="0" xfId="0" applyFont="1" applyFill="1" applyBorder="1" applyAlignment="1">
      <alignment horizontal="center" vertical="center"/>
    </xf>
    <xf numFmtId="0" fontId="11" fillId="0" borderId="0" xfId="0" applyFont="1" applyAlignment="1">
      <alignment horizontal="right" vertical="center" wrapText="1"/>
    </xf>
    <xf numFmtId="0" fontId="11" fillId="12" borderId="19" xfId="0" applyFont="1" applyFill="1" applyBorder="1">
      <alignment vertical="center"/>
    </xf>
    <xf numFmtId="0" fontId="11" fillId="12" borderId="19" xfId="0" applyFont="1" applyFill="1" applyBorder="1" applyAlignment="1">
      <alignment horizontal="right" vertical="center"/>
    </xf>
    <xf numFmtId="0" fontId="11" fillId="12" borderId="13" xfId="0" applyFont="1" applyFill="1" applyBorder="1">
      <alignment vertical="center"/>
    </xf>
    <xf numFmtId="0" fontId="6" fillId="0" borderId="0" xfId="1" applyFont="1" applyAlignment="1">
      <alignment horizontal="right" vertical="center"/>
    </xf>
    <xf numFmtId="0" fontId="2" fillId="16" borderId="0" xfId="1" applyFill="1" applyAlignment="1">
      <alignment horizontal="right" vertical="center"/>
    </xf>
    <xf numFmtId="0" fontId="2" fillId="0" borderId="0" xfId="1" applyAlignment="1">
      <alignment horizontal="right" vertical="center"/>
    </xf>
    <xf numFmtId="0" fontId="11" fillId="15" borderId="0" xfId="0" applyFont="1" applyFill="1">
      <alignment vertical="center"/>
    </xf>
    <xf numFmtId="0" fontId="11" fillId="15" borderId="0" xfId="0" applyFont="1" applyFill="1" applyAlignment="1">
      <alignment vertical="center"/>
    </xf>
    <xf numFmtId="0" fontId="12" fillId="15" borderId="0" xfId="2" applyFill="1" applyBorder="1" applyAlignment="1">
      <alignment horizontal="center" vertical="center"/>
    </xf>
    <xf numFmtId="0" fontId="0" fillId="0" borderId="0" xfId="0" applyAlignment="1">
      <alignment horizontal="center" vertical="center"/>
    </xf>
    <xf numFmtId="0" fontId="0" fillId="0" borderId="54" xfId="0" applyBorder="1" applyAlignment="1">
      <alignment horizontal="center" vertical="center"/>
    </xf>
    <xf numFmtId="0" fontId="0" fillId="0" borderId="16" xfId="0" applyBorder="1" applyAlignment="1">
      <alignment horizontal="center" vertical="center"/>
    </xf>
    <xf numFmtId="0" fontId="15" fillId="0" borderId="0" xfId="0" applyFont="1" applyAlignment="1">
      <alignment horizontal="left" vertical="center"/>
    </xf>
    <xf numFmtId="0" fontId="22" fillId="0" borderId="0" xfId="0" applyFont="1" applyFill="1" applyBorder="1" applyAlignment="1">
      <alignment horizontal="left" vertical="center"/>
    </xf>
    <xf numFmtId="56" fontId="7" fillId="0" borderId="32" xfId="1" applyNumberFormat="1" applyFont="1" applyBorder="1" applyAlignment="1" applyProtection="1">
      <alignment horizontal="center" vertical="center" wrapText="1"/>
      <protection locked="0"/>
    </xf>
    <xf numFmtId="56" fontId="7" fillId="0" borderId="14" xfId="1" applyNumberFormat="1" applyFont="1" applyBorder="1" applyAlignment="1" applyProtection="1">
      <alignment horizontal="center" vertical="center" wrapText="1"/>
      <protection locked="0"/>
    </xf>
    <xf numFmtId="0" fontId="23" fillId="0" borderId="0" xfId="0" applyFont="1">
      <alignment vertical="center"/>
    </xf>
    <xf numFmtId="0" fontId="23" fillId="0" borderId="0" xfId="0" applyFont="1" applyAlignment="1">
      <alignment vertical="center"/>
    </xf>
    <xf numFmtId="0" fontId="23" fillId="0" borderId="0" xfId="0" applyFont="1" applyFill="1" applyAlignment="1">
      <alignment vertical="center"/>
    </xf>
    <xf numFmtId="0" fontId="25" fillId="5" borderId="8" xfId="1" applyFont="1" applyFill="1" applyBorder="1" applyAlignment="1">
      <alignment horizontal="center" vertical="center" wrapText="1"/>
    </xf>
    <xf numFmtId="0" fontId="26" fillId="6" borderId="16" xfId="2" applyFont="1" applyFill="1" applyBorder="1" applyAlignment="1">
      <alignment horizontal="center" vertical="center" wrapText="1"/>
    </xf>
    <xf numFmtId="0" fontId="26" fillId="7" borderId="16" xfId="2" applyFont="1" applyFill="1" applyBorder="1" applyAlignment="1">
      <alignment horizontal="center" vertical="center" wrapText="1"/>
    </xf>
    <xf numFmtId="0" fontId="26" fillId="8" borderId="7" xfId="2" applyFont="1" applyFill="1" applyBorder="1" applyAlignment="1">
      <alignment horizontal="center" vertical="center" wrapText="1"/>
    </xf>
    <xf numFmtId="0" fontId="26" fillId="9" borderId="17" xfId="2" applyFont="1" applyFill="1" applyBorder="1" applyAlignment="1">
      <alignment horizontal="center" vertical="center" wrapText="1"/>
    </xf>
    <xf numFmtId="0" fontId="26" fillId="10" borderId="1" xfId="2" applyFont="1" applyFill="1" applyBorder="1" applyAlignment="1">
      <alignment horizontal="center" vertical="center" wrapText="1"/>
    </xf>
    <xf numFmtId="0" fontId="26" fillId="11" borderId="7" xfId="2" applyFont="1" applyFill="1" applyBorder="1" applyAlignment="1">
      <alignment horizontal="center" vertical="center" wrapText="1"/>
    </xf>
    <xf numFmtId="0" fontId="26" fillId="12" borderId="17" xfId="2" applyFont="1" applyFill="1" applyBorder="1" applyAlignment="1">
      <alignment horizontal="center" vertical="center" wrapText="1"/>
    </xf>
    <xf numFmtId="0" fontId="12" fillId="0" borderId="0" xfId="2">
      <alignment vertical="center"/>
    </xf>
    <xf numFmtId="56" fontId="7" fillId="0" borderId="32" xfId="1" quotePrefix="1" applyNumberFormat="1" applyFont="1" applyBorder="1" applyAlignment="1" applyProtection="1">
      <alignment horizontal="center" vertical="center" wrapText="1"/>
      <protection locked="0"/>
    </xf>
    <xf numFmtId="56" fontId="7" fillId="0" borderId="19" xfId="1" quotePrefix="1" applyNumberFormat="1" applyFont="1" applyBorder="1" applyAlignment="1" applyProtection="1">
      <alignment horizontal="center" vertical="center" wrapText="1"/>
      <protection locked="0"/>
    </xf>
    <xf numFmtId="56" fontId="7" fillId="0" borderId="30" xfId="1" quotePrefix="1" applyNumberFormat="1" applyFont="1" applyBorder="1" applyAlignment="1" applyProtection="1">
      <alignment horizontal="center" vertical="center" wrapText="1"/>
      <protection locked="0"/>
    </xf>
    <xf numFmtId="56" fontId="7" fillId="0" borderId="16" xfId="1" quotePrefix="1" applyNumberFormat="1" applyFont="1" applyBorder="1" applyAlignment="1" applyProtection="1">
      <alignment horizontal="center" vertical="center" wrapText="1"/>
      <protection locked="0"/>
    </xf>
    <xf numFmtId="0" fontId="7" fillId="0" borderId="51" xfId="1" applyFont="1" applyBorder="1" applyAlignment="1" applyProtection="1">
      <alignment horizontal="left" vertical="center" wrapText="1"/>
      <protection locked="0"/>
    </xf>
    <xf numFmtId="0" fontId="7" fillId="0" borderId="1" xfId="1" applyFont="1" applyBorder="1" applyAlignment="1" applyProtection="1">
      <alignment horizontal="left" vertical="center" wrapText="1"/>
      <protection locked="0"/>
    </xf>
    <xf numFmtId="0" fontId="7" fillId="0" borderId="8" xfId="1" applyFont="1" applyBorder="1" applyAlignment="1" applyProtection="1">
      <alignment horizontal="left" vertical="center" wrapText="1"/>
      <protection locked="0"/>
    </xf>
    <xf numFmtId="56" fontId="7" fillId="0" borderId="14" xfId="1" quotePrefix="1" applyNumberFormat="1" applyFont="1" applyBorder="1" applyAlignment="1" applyProtection="1">
      <alignment horizontal="center" vertical="center" wrapText="1"/>
      <protection locked="0"/>
    </xf>
    <xf numFmtId="0" fontId="7" fillId="0" borderId="52" xfId="1" applyFont="1" applyBorder="1" applyAlignment="1" applyProtection="1">
      <alignment horizontal="left" vertical="center" wrapText="1"/>
      <protection locked="0"/>
    </xf>
    <xf numFmtId="0" fontId="7" fillId="0" borderId="0" xfId="1" applyFont="1" applyBorder="1" applyAlignment="1" applyProtection="1">
      <alignment horizontal="left" vertical="center" wrapText="1"/>
      <protection locked="0"/>
    </xf>
    <xf numFmtId="0" fontId="7" fillId="0" borderId="20" xfId="1" applyFont="1" applyBorder="1" applyAlignment="1" applyProtection="1">
      <alignment horizontal="left" vertical="center" wrapText="1"/>
      <protection locked="0"/>
    </xf>
    <xf numFmtId="0" fontId="7" fillId="0" borderId="53" xfId="1" applyFont="1" applyBorder="1" applyAlignment="1" applyProtection="1">
      <alignment horizontal="left" vertical="center" wrapText="1"/>
      <protection locked="0"/>
    </xf>
    <xf numFmtId="0" fontId="7" fillId="0" borderId="28" xfId="1" applyFont="1" applyBorder="1" applyAlignment="1" applyProtection="1">
      <alignment horizontal="left" vertical="center" wrapText="1"/>
      <protection locked="0"/>
    </xf>
    <xf numFmtId="0" fontId="7" fillId="0" borderId="29" xfId="1" applyFont="1" applyBorder="1" applyAlignment="1" applyProtection="1">
      <alignment horizontal="left" vertical="center" wrapText="1"/>
      <protection locked="0"/>
    </xf>
    <xf numFmtId="0" fontId="7" fillId="0" borderId="50" xfId="1" applyFont="1" applyBorder="1" applyAlignment="1" applyProtection="1">
      <alignment horizontal="left" vertical="center" wrapText="1"/>
      <protection locked="0"/>
    </xf>
    <xf numFmtId="0" fontId="7" fillId="0" borderId="34" xfId="1" applyFont="1" applyBorder="1" applyAlignment="1" applyProtection="1">
      <alignment horizontal="left" vertical="center" wrapText="1"/>
      <protection locked="0"/>
    </xf>
    <xf numFmtId="0" fontId="7" fillId="0" borderId="35" xfId="1" applyFont="1" applyBorder="1" applyAlignment="1" applyProtection="1">
      <alignment horizontal="left" vertical="center" wrapText="1"/>
      <protection locked="0"/>
    </xf>
    <xf numFmtId="0" fontId="3" fillId="9" borderId="36" xfId="1" applyFont="1" applyFill="1" applyBorder="1" applyAlignment="1" applyProtection="1">
      <alignment horizontal="center" vertical="center"/>
      <protection locked="0"/>
    </xf>
    <xf numFmtId="0" fontId="3" fillId="9" borderId="41" xfId="1" applyFont="1" applyFill="1" applyBorder="1" applyAlignment="1" applyProtection="1">
      <alignment horizontal="center" vertical="center"/>
      <protection locked="0"/>
    </xf>
    <xf numFmtId="0" fontId="3" fillId="9" borderId="31" xfId="1" applyFont="1" applyFill="1" applyBorder="1" applyAlignment="1" applyProtection="1">
      <alignment horizontal="center" vertical="center"/>
      <protection locked="0"/>
    </xf>
    <xf numFmtId="0" fontId="6" fillId="10" borderId="46" xfId="1" applyFont="1" applyFill="1" applyBorder="1" applyAlignment="1" applyProtection="1">
      <alignment horizontal="center" vertical="center"/>
      <protection locked="0"/>
    </xf>
    <xf numFmtId="0" fontId="6" fillId="10" borderId="43" xfId="1" applyFont="1" applyFill="1" applyBorder="1" applyAlignment="1" applyProtection="1">
      <alignment horizontal="center" vertical="center"/>
      <protection locked="0"/>
    </xf>
    <xf numFmtId="0" fontId="6" fillId="10" borderId="44" xfId="1" applyFont="1" applyFill="1" applyBorder="1" applyAlignment="1" applyProtection="1">
      <alignment horizontal="center" vertical="center"/>
      <protection locked="0"/>
    </xf>
    <xf numFmtId="0" fontId="6" fillId="11" borderId="45" xfId="1" applyFont="1" applyFill="1" applyBorder="1" applyAlignment="1" applyProtection="1">
      <alignment horizontal="center" vertical="center"/>
      <protection locked="0"/>
    </xf>
    <xf numFmtId="0" fontId="6" fillId="11" borderId="38" xfId="1" applyFont="1" applyFill="1" applyBorder="1" applyAlignment="1" applyProtection="1">
      <alignment horizontal="center" vertical="center"/>
      <protection locked="0"/>
    </xf>
    <xf numFmtId="0" fontId="6" fillId="11" borderId="39" xfId="1" applyFont="1" applyFill="1" applyBorder="1" applyAlignment="1" applyProtection="1">
      <alignment horizontal="center" vertical="center"/>
      <protection locked="0"/>
    </xf>
    <xf numFmtId="0" fontId="6" fillId="12" borderId="36" xfId="1" applyNumberFormat="1" applyFont="1" applyFill="1" applyBorder="1" applyAlignment="1" applyProtection="1">
      <alignment horizontal="center" vertical="center" wrapText="1" shrinkToFit="1"/>
      <protection locked="0"/>
    </xf>
    <xf numFmtId="0" fontId="6" fillId="12" borderId="41" xfId="1" applyNumberFormat="1" applyFont="1" applyFill="1" applyBorder="1" applyAlignment="1" applyProtection="1">
      <alignment horizontal="center" vertical="center" wrapText="1" shrinkToFit="1"/>
      <protection locked="0"/>
    </xf>
    <xf numFmtId="0" fontId="6" fillId="12" borderId="31" xfId="1" applyNumberFormat="1" applyFont="1" applyFill="1" applyBorder="1" applyAlignment="1" applyProtection="1">
      <alignment horizontal="center" vertical="center" wrapText="1" shrinkToFit="1"/>
      <protection locked="0"/>
    </xf>
    <xf numFmtId="0" fontId="6" fillId="4" borderId="32" xfId="1" applyFont="1" applyFill="1" applyBorder="1" applyAlignment="1" applyProtection="1">
      <alignment horizontal="center" vertical="center"/>
      <protection locked="0"/>
    </xf>
    <xf numFmtId="0" fontId="6" fillId="4" borderId="19" xfId="1" applyFont="1" applyFill="1" applyBorder="1" applyAlignment="1" applyProtection="1">
      <alignment horizontal="center" vertical="center"/>
      <protection locked="0"/>
    </xf>
    <xf numFmtId="0" fontId="6" fillId="4" borderId="16" xfId="1" applyFont="1" applyFill="1" applyBorder="1" applyAlignment="1" applyProtection="1">
      <alignment horizontal="center" vertical="center"/>
      <protection locked="0"/>
    </xf>
    <xf numFmtId="0" fontId="6" fillId="5" borderId="32" xfId="1" applyFont="1" applyFill="1" applyBorder="1" applyAlignment="1" applyProtection="1">
      <alignment horizontal="center" vertical="center"/>
      <protection locked="0"/>
    </xf>
    <xf numFmtId="0" fontId="6" fillId="5" borderId="19" xfId="1" applyFont="1" applyFill="1" applyBorder="1" applyAlignment="1" applyProtection="1">
      <alignment horizontal="center" vertical="center"/>
      <protection locked="0"/>
    </xf>
    <xf numFmtId="0" fontId="6" fillId="5" borderId="16" xfId="1" applyFont="1" applyFill="1" applyBorder="1" applyAlignment="1" applyProtection="1">
      <alignment horizontal="center" vertical="center"/>
      <protection locked="0"/>
    </xf>
    <xf numFmtId="0" fontId="6" fillId="7" borderId="32" xfId="1" applyFont="1" applyFill="1" applyBorder="1" applyAlignment="1" applyProtection="1">
      <alignment horizontal="center" vertical="center"/>
      <protection locked="0"/>
    </xf>
    <xf numFmtId="0" fontId="6" fillId="7" borderId="19" xfId="1" applyFont="1" applyFill="1" applyBorder="1" applyAlignment="1" applyProtection="1">
      <alignment horizontal="center" vertical="center"/>
      <protection locked="0"/>
    </xf>
    <xf numFmtId="0" fontId="6" fillId="7" borderId="16" xfId="1" applyFont="1" applyFill="1" applyBorder="1" applyAlignment="1" applyProtection="1">
      <alignment horizontal="center" vertical="center"/>
      <protection locked="0"/>
    </xf>
    <xf numFmtId="0" fontId="6" fillId="6" borderId="32" xfId="1" applyFont="1" applyFill="1" applyBorder="1" applyAlignment="1" applyProtection="1">
      <alignment horizontal="center" vertical="center"/>
      <protection locked="0"/>
    </xf>
    <xf numFmtId="0" fontId="6" fillId="6" borderId="19" xfId="1" applyFont="1" applyFill="1" applyBorder="1" applyAlignment="1" applyProtection="1">
      <alignment horizontal="center" vertical="center"/>
      <protection locked="0"/>
    </xf>
    <xf numFmtId="0" fontId="6" fillId="6" borderId="16" xfId="1" applyFont="1" applyFill="1" applyBorder="1" applyAlignment="1" applyProtection="1">
      <alignment horizontal="center" vertical="center"/>
      <protection locked="0"/>
    </xf>
    <xf numFmtId="0" fontId="6" fillId="8" borderId="45" xfId="1" applyFont="1" applyFill="1" applyBorder="1" applyAlignment="1" applyProtection="1">
      <alignment horizontal="center" vertical="center"/>
      <protection locked="0"/>
    </xf>
    <xf numFmtId="0" fontId="6" fillId="8" borderId="38" xfId="1" applyFont="1" applyFill="1" applyBorder="1" applyAlignment="1" applyProtection="1">
      <alignment horizontal="center" vertical="center"/>
      <protection locked="0"/>
    </xf>
    <xf numFmtId="0" fontId="6" fillId="8" borderId="47" xfId="1" applyFont="1" applyFill="1" applyBorder="1" applyAlignment="1" applyProtection="1">
      <alignment horizontal="center" vertical="center"/>
      <protection locked="0"/>
    </xf>
    <xf numFmtId="0" fontId="3" fillId="9" borderId="48" xfId="1" applyFont="1" applyFill="1" applyBorder="1" applyAlignment="1" applyProtection="1">
      <alignment horizontal="center" vertical="center"/>
      <protection locked="0"/>
    </xf>
    <xf numFmtId="0" fontId="6" fillId="10" borderId="49" xfId="1" applyFont="1" applyFill="1" applyBorder="1" applyAlignment="1" applyProtection="1">
      <alignment horizontal="center" vertical="center"/>
      <protection locked="0"/>
    </xf>
    <xf numFmtId="0" fontId="6" fillId="11" borderId="47" xfId="1" applyFont="1" applyFill="1" applyBorder="1" applyAlignment="1" applyProtection="1">
      <alignment horizontal="center" vertical="center"/>
      <protection locked="0"/>
    </xf>
    <xf numFmtId="0" fontId="6" fillId="12" borderId="48" xfId="1" applyNumberFormat="1" applyFont="1" applyFill="1" applyBorder="1" applyAlignment="1" applyProtection="1">
      <alignment horizontal="center" vertical="center" wrapText="1" shrinkToFit="1"/>
      <protection locked="0"/>
    </xf>
    <xf numFmtId="0" fontId="6" fillId="4" borderId="30" xfId="1" applyFont="1" applyFill="1" applyBorder="1" applyAlignment="1" applyProtection="1">
      <alignment horizontal="center" vertical="center"/>
      <protection locked="0"/>
    </xf>
    <xf numFmtId="0" fontId="6" fillId="5" borderId="30" xfId="1" applyFont="1" applyFill="1" applyBorder="1" applyAlignment="1" applyProtection="1">
      <alignment horizontal="center" vertical="center"/>
      <protection locked="0"/>
    </xf>
    <xf numFmtId="0" fontId="6" fillId="6" borderId="30" xfId="1" applyFont="1" applyFill="1" applyBorder="1" applyAlignment="1" applyProtection="1">
      <alignment horizontal="center" vertical="center"/>
      <protection locked="0"/>
    </xf>
    <xf numFmtId="0" fontId="6" fillId="7" borderId="30" xfId="1" applyFont="1" applyFill="1" applyBorder="1" applyAlignment="1" applyProtection="1">
      <alignment horizontal="center" vertical="center"/>
      <protection locked="0"/>
    </xf>
    <xf numFmtId="0" fontId="6" fillId="8" borderId="39" xfId="1" applyFont="1" applyFill="1" applyBorder="1" applyAlignment="1" applyProtection="1">
      <alignment horizontal="center" vertical="center"/>
      <protection locked="0"/>
    </xf>
    <xf numFmtId="0" fontId="6" fillId="7" borderId="14" xfId="1" applyFont="1" applyFill="1" applyBorder="1" applyAlignment="1" applyProtection="1">
      <alignment horizontal="center" vertical="center"/>
      <protection locked="0"/>
    </xf>
    <xf numFmtId="0" fontId="6" fillId="8" borderId="37" xfId="1" applyFont="1" applyFill="1" applyBorder="1" applyAlignment="1" applyProtection="1">
      <alignment horizontal="center" vertical="center"/>
      <protection locked="0"/>
    </xf>
    <xf numFmtId="0" fontId="3" fillId="9" borderId="40" xfId="1" applyFont="1" applyFill="1" applyBorder="1" applyAlignment="1" applyProtection="1">
      <alignment horizontal="center" vertical="center" wrapText="1"/>
      <protection locked="0"/>
    </xf>
    <xf numFmtId="0" fontId="3" fillId="9" borderId="41" xfId="1" applyFont="1" applyFill="1" applyBorder="1" applyAlignment="1" applyProtection="1">
      <alignment horizontal="center" vertical="center" wrapText="1"/>
      <protection locked="0"/>
    </xf>
    <xf numFmtId="0" fontId="3" fillId="9" borderId="31" xfId="1" applyFont="1" applyFill="1" applyBorder="1" applyAlignment="1" applyProtection="1">
      <alignment horizontal="center" vertical="center" wrapText="1"/>
      <protection locked="0"/>
    </xf>
    <xf numFmtId="0" fontId="7" fillId="0" borderId="32" xfId="1" applyFont="1" applyBorder="1" applyAlignment="1" applyProtection="1">
      <alignment horizontal="center" vertical="center" wrapText="1"/>
      <protection locked="0"/>
    </xf>
    <xf numFmtId="0" fontId="7" fillId="0" borderId="19" xfId="1" applyFont="1" applyBorder="1" applyAlignment="1" applyProtection="1">
      <alignment horizontal="center" vertical="center" wrapText="1"/>
      <protection locked="0"/>
    </xf>
    <xf numFmtId="0" fontId="7" fillId="0" borderId="16" xfId="1" applyFont="1" applyBorder="1" applyAlignment="1" applyProtection="1">
      <alignment horizontal="center" vertical="center" wrapText="1"/>
      <protection locked="0"/>
    </xf>
    <xf numFmtId="0" fontId="7" fillId="0" borderId="33" xfId="1" applyFont="1" applyBorder="1" applyAlignment="1" applyProtection="1">
      <alignment horizontal="left" vertical="center" wrapText="1"/>
      <protection locked="0"/>
    </xf>
    <xf numFmtId="0" fontId="7" fillId="0" borderId="13" xfId="1" applyFont="1" applyBorder="1" applyAlignment="1" applyProtection="1">
      <alignment horizontal="left" vertical="center" wrapText="1"/>
      <protection locked="0"/>
    </xf>
    <xf numFmtId="0" fontId="7" fillId="0" borderId="7" xfId="1" applyFont="1" applyBorder="1" applyAlignment="1" applyProtection="1">
      <alignment horizontal="left" vertical="center" wrapText="1"/>
      <protection locked="0"/>
    </xf>
    <xf numFmtId="0" fontId="7" fillId="0" borderId="27" xfId="1" applyFont="1" applyBorder="1" applyAlignment="1" applyProtection="1">
      <alignment horizontal="left" vertical="center" wrapText="1"/>
      <protection locked="0"/>
    </xf>
    <xf numFmtId="0" fontId="7" fillId="0" borderId="5" xfId="1" applyFont="1" applyBorder="1" applyAlignment="1" applyProtection="1">
      <alignment horizontal="left" vertical="center" wrapText="1"/>
      <protection locked="0"/>
    </xf>
    <xf numFmtId="0" fontId="7" fillId="0" borderId="15" xfId="1" applyFont="1" applyBorder="1" applyAlignment="1" applyProtection="1">
      <alignment horizontal="left" vertical="center" wrapText="1"/>
      <protection locked="0"/>
    </xf>
    <xf numFmtId="0" fontId="7" fillId="0" borderId="6" xfId="1" applyFont="1" applyBorder="1" applyAlignment="1" applyProtection="1">
      <alignment horizontal="left" vertical="center" wrapText="1"/>
      <protection locked="0"/>
    </xf>
    <xf numFmtId="0" fontId="7" fillId="0" borderId="30" xfId="1" applyFont="1" applyBorder="1" applyAlignment="1" applyProtection="1">
      <alignment horizontal="center" vertical="center" wrapText="1"/>
      <protection locked="0"/>
    </xf>
    <xf numFmtId="0" fontId="7" fillId="0" borderId="32"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30" xfId="1" applyFont="1" applyBorder="1" applyAlignment="1">
      <alignment horizontal="center" vertical="center" shrinkToFit="1"/>
    </xf>
    <xf numFmtId="0" fontId="7" fillId="0" borderId="14" xfId="1" applyFont="1" applyBorder="1" applyAlignment="1">
      <alignment horizontal="center" vertical="center" shrinkToFit="1"/>
    </xf>
    <xf numFmtId="0" fontId="7" fillId="0" borderId="16" xfId="1" applyFont="1" applyBorder="1" applyAlignment="1">
      <alignment horizontal="center" vertical="center" shrinkToFit="1"/>
    </xf>
    <xf numFmtId="0" fontId="8" fillId="0" borderId="5" xfId="1" applyFont="1" applyBorder="1" applyAlignment="1" applyProtection="1">
      <alignment horizontal="center" vertical="center"/>
      <protection locked="0"/>
    </xf>
    <xf numFmtId="0" fontId="8" fillId="0" borderId="6" xfId="1" applyFont="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2" xfId="1" applyFont="1" applyFill="1" applyBorder="1" applyAlignment="1">
      <alignment horizontal="left" vertical="center"/>
    </xf>
    <xf numFmtId="0" fontId="13" fillId="0" borderId="0" xfId="1" applyFont="1" applyAlignment="1">
      <alignment horizontal="left" vertical="center"/>
    </xf>
    <xf numFmtId="31" fontId="6" fillId="0" borderId="0" xfId="1" applyNumberFormat="1" applyFont="1" applyAlignment="1">
      <alignment horizontal="right" vertical="center"/>
    </xf>
    <xf numFmtId="0" fontId="5" fillId="0" borderId="0" xfId="1" applyFont="1" applyBorder="1" applyAlignment="1">
      <alignment horizontal="center" vertical="center"/>
    </xf>
    <xf numFmtId="0" fontId="6" fillId="0" borderId="0" xfId="1" applyFont="1" applyBorder="1" applyAlignment="1">
      <alignment horizontal="right" vertical="center"/>
    </xf>
    <xf numFmtId="0" fontId="7" fillId="0" borderId="2" xfId="1" applyFont="1" applyBorder="1" applyAlignment="1" applyProtection="1">
      <alignment horizontal="center" vertical="center"/>
      <protection locked="0"/>
    </xf>
    <xf numFmtId="0" fontId="7" fillId="0" borderId="3"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7" fillId="0" borderId="3" xfId="1" applyFont="1" applyBorder="1" applyAlignment="1" applyProtection="1">
      <alignment horizontal="center" vertical="center" shrinkToFit="1"/>
      <protection locked="0"/>
    </xf>
    <xf numFmtId="0" fontId="7" fillId="0" borderId="4" xfId="1" applyFont="1" applyBorder="1" applyAlignment="1" applyProtection="1">
      <alignment horizontal="center" vertical="center" shrinkToFit="1"/>
      <protection locked="0"/>
    </xf>
    <xf numFmtId="0" fontId="6" fillId="0" borderId="12" xfId="1" applyFont="1" applyBorder="1" applyAlignment="1">
      <alignment horizontal="center" vertical="center"/>
    </xf>
    <xf numFmtId="0" fontId="6" fillId="0" borderId="3" xfId="1" applyFont="1" applyBorder="1" applyAlignment="1">
      <alignment horizontal="center" vertical="center"/>
    </xf>
    <xf numFmtId="0" fontId="8" fillId="0" borderId="2" xfId="1" applyFont="1" applyBorder="1" applyAlignment="1" applyProtection="1">
      <alignment horizontal="center" vertical="center"/>
      <protection locked="0"/>
    </xf>
    <xf numFmtId="0" fontId="8" fillId="3" borderId="3" xfId="1" applyFont="1" applyFill="1" applyBorder="1" applyAlignment="1">
      <alignment horizontal="center" vertical="center"/>
    </xf>
    <xf numFmtId="0" fontId="8" fillId="3" borderId="9" xfId="1" applyFont="1" applyFill="1" applyBorder="1" applyAlignment="1">
      <alignment horizontal="center" vertical="center"/>
    </xf>
    <xf numFmtId="0" fontId="8" fillId="0" borderId="10" xfId="1" applyFont="1" applyFill="1" applyBorder="1" applyAlignment="1">
      <alignment horizontal="center" vertical="center" wrapText="1"/>
    </xf>
    <xf numFmtId="0" fontId="8" fillId="0" borderId="4"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0"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3" xfId="1" applyFont="1" applyFill="1" applyBorder="1" applyAlignment="1">
      <alignment horizontal="center" vertical="center"/>
    </xf>
    <xf numFmtId="0" fontId="10" fillId="3" borderId="14" xfId="1" applyFont="1" applyFill="1" applyBorder="1" applyAlignment="1">
      <alignment horizontal="center" vertical="center" textRotation="255"/>
    </xf>
    <xf numFmtId="0" fontId="10" fillId="3" borderId="16" xfId="1" applyFont="1" applyFill="1" applyBorder="1" applyAlignment="1">
      <alignment horizontal="center" vertical="center" textRotation="255"/>
    </xf>
    <xf numFmtId="0" fontId="10" fillId="3" borderId="14"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5" xfId="1" applyFont="1" applyFill="1" applyBorder="1" applyAlignment="1">
      <alignment horizontal="center" vertical="center" wrapText="1"/>
    </xf>
    <xf numFmtId="0" fontId="10" fillId="3" borderId="15" xfId="1" applyFont="1" applyFill="1" applyBorder="1" applyAlignment="1">
      <alignment horizontal="center" vertical="center" wrapText="1"/>
    </xf>
    <xf numFmtId="0" fontId="10" fillId="3" borderId="6" xfId="1" applyFont="1" applyFill="1" applyBorder="1" applyAlignment="1">
      <alignment horizontal="center" vertical="center" wrapText="1"/>
    </xf>
    <xf numFmtId="0" fontId="10" fillId="3" borderId="7" xfId="1" applyFont="1" applyFill="1" applyBorder="1" applyAlignment="1">
      <alignment horizontal="center" vertical="center" wrapText="1"/>
    </xf>
    <xf numFmtId="0" fontId="10" fillId="3" borderId="1" xfId="1" applyFont="1" applyFill="1" applyBorder="1" applyAlignment="1">
      <alignment horizontal="center" vertical="center" wrapText="1"/>
    </xf>
    <xf numFmtId="0" fontId="10" fillId="3" borderId="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7" fillId="0" borderId="14" xfId="1" applyFont="1" applyBorder="1" applyAlignment="1" applyProtection="1">
      <alignment horizontal="center" vertical="center" wrapText="1"/>
      <protection locked="0"/>
    </xf>
    <xf numFmtId="0" fontId="6" fillId="4" borderId="14" xfId="1" applyFont="1" applyFill="1" applyBorder="1" applyAlignment="1" applyProtection="1">
      <alignment horizontal="center" vertical="center"/>
      <protection locked="0"/>
    </xf>
    <xf numFmtId="0" fontId="6" fillId="10" borderId="42" xfId="1" applyFont="1" applyFill="1" applyBorder="1" applyAlignment="1" applyProtection="1">
      <alignment horizontal="center" vertical="center"/>
      <protection locked="0"/>
    </xf>
    <xf numFmtId="0" fontId="6" fillId="11" borderId="37" xfId="1" applyFont="1" applyFill="1" applyBorder="1" applyAlignment="1" applyProtection="1">
      <alignment horizontal="center" vertical="center"/>
      <protection locked="0"/>
    </xf>
    <xf numFmtId="0" fontId="6" fillId="12" borderId="40" xfId="1" applyNumberFormat="1" applyFont="1" applyFill="1" applyBorder="1" applyAlignment="1" applyProtection="1">
      <alignment horizontal="center" vertical="center" wrapText="1" shrinkToFit="1"/>
      <protection locked="0"/>
    </xf>
    <xf numFmtId="0" fontId="6" fillId="5" borderId="14" xfId="1" applyFont="1" applyFill="1" applyBorder="1" applyAlignment="1" applyProtection="1">
      <alignment horizontal="center" vertical="center"/>
      <protection locked="0"/>
    </xf>
    <xf numFmtId="0" fontId="6" fillId="6" borderId="14" xfId="1" applyFont="1" applyFill="1" applyBorder="1" applyAlignment="1" applyProtection="1">
      <alignment horizontal="center" vertical="center"/>
      <protection locked="0"/>
    </xf>
    <xf numFmtId="0" fontId="10" fillId="3" borderId="16" xfId="1" applyFont="1" applyFill="1" applyBorder="1" applyAlignment="1">
      <alignment horizontal="center" vertical="center"/>
    </xf>
    <xf numFmtId="56" fontId="7" fillId="0" borderId="19" xfId="1" applyNumberFormat="1" applyFont="1" applyBorder="1" applyAlignment="1" applyProtection="1">
      <alignment horizontal="center" vertical="center" wrapText="1"/>
      <protection locked="0"/>
    </xf>
    <xf numFmtId="0" fontId="0" fillId="0" borderId="30" xfId="0" applyBorder="1" applyAlignment="1">
      <alignment horizontal="center" vertical="center" wrapText="1"/>
    </xf>
    <xf numFmtId="0" fontId="0" fillId="0" borderId="19" xfId="0" applyBorder="1" applyAlignment="1">
      <alignment horizontal="center"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15" xfId="1" applyFont="1" applyBorder="1" applyAlignment="1">
      <alignment horizontal="center" vertical="center"/>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8" fillId="10" borderId="10" xfId="1" applyFont="1" applyFill="1" applyBorder="1" applyAlignment="1">
      <alignment horizontal="center" vertical="center"/>
    </xf>
    <xf numFmtId="0" fontId="8" fillId="10" borderId="4" xfId="1" applyFont="1" applyFill="1" applyBorder="1" applyAlignment="1">
      <alignment horizontal="center" vertical="center"/>
    </xf>
    <xf numFmtId="0" fontId="8" fillId="11" borderId="10" xfId="1" applyFont="1" applyFill="1" applyBorder="1" applyAlignment="1">
      <alignment horizontal="center" vertical="center"/>
    </xf>
    <xf numFmtId="0" fontId="8" fillId="11" borderId="4" xfId="1" applyFont="1" applyFill="1" applyBorder="1" applyAlignment="1">
      <alignment horizontal="center" vertical="center"/>
    </xf>
    <xf numFmtId="0" fontId="9" fillId="12" borderId="10" xfId="1" applyFont="1" applyFill="1" applyBorder="1" applyAlignment="1">
      <alignment horizontal="center" vertical="center"/>
    </xf>
    <xf numFmtId="0" fontId="9" fillId="12" borderId="4" xfId="1" applyFont="1" applyFill="1" applyBorder="1" applyAlignment="1">
      <alignment horizontal="center" vertical="center"/>
    </xf>
    <xf numFmtId="0" fontId="6" fillId="9" borderId="3" xfId="1" applyFont="1" applyFill="1" applyBorder="1" applyAlignment="1">
      <alignment horizontal="center" vertical="center"/>
    </xf>
    <xf numFmtId="0" fontId="6" fillId="9" borderId="4" xfId="1" applyFont="1" applyFill="1" applyBorder="1" applyAlignment="1">
      <alignment horizontal="center" vertical="center"/>
    </xf>
    <xf numFmtId="0" fontId="6" fillId="12" borderId="3" xfId="1" applyFont="1" applyFill="1" applyBorder="1" applyAlignment="1">
      <alignment horizontal="center" vertical="center"/>
    </xf>
    <xf numFmtId="0" fontId="6" fillId="12" borderId="10" xfId="1" applyFont="1" applyFill="1" applyBorder="1" applyAlignment="1">
      <alignment horizontal="center" vertical="center"/>
    </xf>
    <xf numFmtId="0" fontId="6" fillId="12" borderId="4" xfId="1" applyFont="1" applyFill="1" applyBorder="1" applyAlignment="1">
      <alignment horizontal="center" vertical="center"/>
    </xf>
    <xf numFmtId="0" fontId="6" fillId="0" borderId="10" xfId="1" applyFont="1" applyBorder="1" applyAlignment="1">
      <alignment horizontal="center" vertical="center"/>
    </xf>
    <xf numFmtId="0" fontId="6" fillId="0" borderId="4" xfId="1" applyFont="1" applyBorder="1" applyAlignment="1">
      <alignment horizontal="center" vertical="center"/>
    </xf>
    <xf numFmtId="0" fontId="8" fillId="10" borderId="3" xfId="1" applyFont="1" applyFill="1" applyBorder="1" applyAlignment="1">
      <alignment horizontal="center" vertical="center"/>
    </xf>
    <xf numFmtId="0" fontId="8" fillId="11" borderId="3" xfId="1" applyFont="1" applyFill="1" applyBorder="1" applyAlignment="1">
      <alignment horizontal="center" vertical="center"/>
    </xf>
    <xf numFmtId="0" fontId="9" fillId="12" borderId="7" xfId="1" applyFont="1" applyFill="1" applyBorder="1" applyAlignment="1">
      <alignment horizontal="center" vertical="center"/>
    </xf>
    <xf numFmtId="0" fontId="9" fillId="12" borderId="1" xfId="1" applyFont="1" applyFill="1" applyBorder="1" applyAlignment="1">
      <alignment horizontal="center" vertical="center"/>
    </xf>
    <xf numFmtId="0" fontId="9" fillId="12" borderId="8" xfId="1" applyFont="1" applyFill="1" applyBorder="1" applyAlignment="1">
      <alignment horizontal="center" vertical="center"/>
    </xf>
    <xf numFmtId="0" fontId="0" fillId="0" borderId="16" xfId="0" applyBorder="1" applyAlignment="1">
      <alignment horizontal="center" vertical="center" wrapText="1"/>
    </xf>
    <xf numFmtId="0" fontId="11" fillId="13" borderId="14" xfId="0" applyFont="1" applyFill="1" applyBorder="1" applyAlignment="1">
      <alignment horizontal="left" vertical="center"/>
    </xf>
    <xf numFmtId="0" fontId="0" fillId="0" borderId="19" xfId="0" applyBorder="1" applyAlignment="1">
      <alignment horizontal="left" vertical="center"/>
    </xf>
    <xf numFmtId="0" fontId="0" fillId="0" borderId="16" xfId="0" applyBorder="1" applyAlignment="1">
      <alignment horizontal="left" vertical="center"/>
    </xf>
    <xf numFmtId="0" fontId="16" fillId="13" borderId="2" xfId="0" applyFont="1" applyFill="1" applyBorder="1" applyAlignment="1">
      <alignment horizontal="center" vertical="center"/>
    </xf>
    <xf numFmtId="0" fontId="11" fillId="12" borderId="2" xfId="0" applyFont="1" applyFill="1" applyBorder="1" applyAlignment="1">
      <alignment vertical="center"/>
    </xf>
    <xf numFmtId="0" fontId="0" fillId="0" borderId="2" xfId="0" applyBorder="1" applyAlignment="1">
      <alignment vertical="center"/>
    </xf>
    <xf numFmtId="0" fontId="11" fillId="13" borderId="14" xfId="0" applyFont="1" applyFill="1" applyBorder="1" applyAlignment="1">
      <alignment vertical="center"/>
    </xf>
    <xf numFmtId="0" fontId="0" fillId="0" borderId="19" xfId="0" applyBorder="1" applyAlignment="1">
      <alignment vertical="center"/>
    </xf>
    <xf numFmtId="0" fontId="0" fillId="0" borderId="16" xfId="0" applyBorder="1" applyAlignment="1">
      <alignment vertical="center"/>
    </xf>
    <xf numFmtId="0" fontId="11" fillId="13" borderId="3" xfId="0" applyFont="1" applyFill="1" applyBorder="1" applyAlignment="1">
      <alignment horizontal="center" vertical="center"/>
    </xf>
    <xf numFmtId="0" fontId="11" fillId="13" borderId="4" xfId="0" applyFont="1" applyFill="1" applyBorder="1" applyAlignment="1">
      <alignment horizontal="center" vertical="center"/>
    </xf>
    <xf numFmtId="0" fontId="11" fillId="13" borderId="14" xfId="0" applyFont="1" applyFill="1" applyBorder="1" applyAlignment="1">
      <alignment horizontal="center" vertical="center"/>
    </xf>
    <xf numFmtId="0" fontId="11" fillId="13" borderId="16" xfId="0" applyFont="1" applyFill="1" applyBorder="1" applyAlignment="1">
      <alignment horizontal="center" vertical="center"/>
    </xf>
    <xf numFmtId="0" fontId="11" fillId="13" borderId="2" xfId="0" applyFont="1" applyFill="1" applyBorder="1" applyAlignment="1">
      <alignment vertical="center"/>
    </xf>
    <xf numFmtId="0" fontId="11" fillId="13" borderId="10" xfId="0" applyFont="1" applyFill="1" applyBorder="1" applyAlignment="1">
      <alignment horizontal="center" vertical="center"/>
    </xf>
    <xf numFmtId="0" fontId="11" fillId="13" borderId="2" xfId="0" applyFont="1" applyFill="1" applyBorder="1" applyAlignment="1">
      <alignment horizontal="center" vertical="center"/>
    </xf>
    <xf numFmtId="31" fontId="11" fillId="0" borderId="3" xfId="0" applyNumberFormat="1" applyFont="1" applyBorder="1" applyAlignment="1" applyProtection="1">
      <alignment horizontal="left" vertical="center"/>
      <protection locked="0"/>
    </xf>
    <xf numFmtId="31" fontId="15" fillId="0" borderId="4" xfId="0" applyNumberFormat="1" applyFont="1" applyBorder="1" applyAlignment="1" applyProtection="1">
      <alignment horizontal="left" vertical="center"/>
      <protection locked="0"/>
    </xf>
    <xf numFmtId="0" fontId="11" fillId="13" borderId="2" xfId="0" applyFont="1" applyFill="1" applyBorder="1" applyAlignment="1">
      <alignment horizontal="left" vertical="center"/>
    </xf>
    <xf numFmtId="0" fontId="11" fillId="0" borderId="2"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11" fillId="13" borderId="19" xfId="0" applyFont="1" applyFill="1" applyBorder="1" applyAlignment="1">
      <alignment horizontal="left" vertical="center"/>
    </xf>
    <xf numFmtId="0" fontId="11" fillId="13" borderId="16" xfId="0" applyFont="1" applyFill="1" applyBorder="1" applyAlignment="1">
      <alignment horizontal="left" vertical="center"/>
    </xf>
    <xf numFmtId="0" fontId="11" fillId="13" borderId="14" xfId="0" applyFont="1" applyFill="1" applyBorder="1" applyAlignment="1">
      <alignment horizontal="center" vertical="center" wrapText="1"/>
    </xf>
    <xf numFmtId="0" fontId="11" fillId="13" borderId="16" xfId="0" applyFont="1" applyFill="1" applyBorder="1" applyAlignment="1">
      <alignment horizontal="center" vertical="center" wrapText="1"/>
    </xf>
    <xf numFmtId="0" fontId="11" fillId="13" borderId="5" xfId="0" applyFont="1" applyFill="1" applyBorder="1" applyAlignment="1">
      <alignment horizontal="center" vertical="center"/>
    </xf>
    <xf numFmtId="0" fontId="11" fillId="13" borderId="6" xfId="0" applyFont="1" applyFill="1" applyBorder="1" applyAlignment="1">
      <alignment horizontal="center" vertical="center"/>
    </xf>
    <xf numFmtId="0" fontId="11" fillId="13" borderId="7" xfId="0" applyFont="1" applyFill="1" applyBorder="1" applyAlignment="1">
      <alignment horizontal="center" vertical="center"/>
    </xf>
    <xf numFmtId="0" fontId="11" fillId="13" borderId="8" xfId="0" applyFont="1" applyFill="1" applyBorder="1" applyAlignment="1">
      <alignment horizontal="center" vertical="center"/>
    </xf>
    <xf numFmtId="0" fontId="24" fillId="0" borderId="2" xfId="0" applyFont="1" applyFill="1" applyBorder="1" applyAlignment="1">
      <alignment horizontal="center" vertical="center"/>
    </xf>
    <xf numFmtId="0" fontId="11" fillId="0" borderId="2" xfId="0" applyFont="1" applyBorder="1" applyAlignment="1">
      <alignment horizontal="center" vertical="center"/>
    </xf>
    <xf numFmtId="0" fontId="11" fillId="0" borderId="2" xfId="0" applyFont="1" applyFill="1" applyBorder="1" applyAlignment="1">
      <alignment horizontal="center" vertical="center"/>
    </xf>
    <xf numFmtId="0" fontId="24" fillId="0" borderId="2" xfId="0" applyFont="1" applyBorder="1" applyAlignment="1">
      <alignment horizontal="center" vertical="center"/>
    </xf>
    <xf numFmtId="0" fontId="2" fillId="15" borderId="5" xfId="1" applyFill="1" applyBorder="1" applyAlignment="1">
      <alignment horizontal="left" vertical="center"/>
    </xf>
    <xf numFmtId="0" fontId="2" fillId="15" borderId="6" xfId="1" applyFill="1" applyBorder="1" applyAlignment="1">
      <alignment horizontal="left" vertical="center"/>
    </xf>
    <xf numFmtId="0" fontId="2" fillId="15" borderId="15" xfId="1" applyFill="1" applyBorder="1" applyAlignment="1">
      <alignment horizontal="left" vertical="center"/>
    </xf>
    <xf numFmtId="31" fontId="2" fillId="15" borderId="0" xfId="1" applyNumberFormat="1" applyFill="1" applyAlignment="1">
      <alignment horizontal="right" vertical="center"/>
    </xf>
    <xf numFmtId="0" fontId="2" fillId="15" borderId="0" xfId="1" applyFill="1" applyAlignment="1">
      <alignment horizontal="right" vertical="center"/>
    </xf>
    <xf numFmtId="0" fontId="3" fillId="15" borderId="0" xfId="1" applyFont="1" applyFill="1" applyAlignment="1">
      <alignment horizontal="center" vertical="center"/>
    </xf>
    <xf numFmtId="0" fontId="2" fillId="15" borderId="3" xfId="1" applyFill="1" applyBorder="1" applyAlignment="1">
      <alignment horizontal="center" vertical="center"/>
    </xf>
    <xf numFmtId="0" fontId="2" fillId="15" borderId="4" xfId="1" applyFill="1" applyBorder="1" applyAlignment="1">
      <alignment horizontal="center" vertical="center"/>
    </xf>
    <xf numFmtId="0" fontId="2" fillId="15" borderId="10" xfId="1" applyFill="1" applyBorder="1" applyAlignment="1">
      <alignment horizontal="center" vertical="center"/>
    </xf>
    <xf numFmtId="0" fontId="2" fillId="15" borderId="13" xfId="1" applyFill="1" applyBorder="1" applyAlignment="1">
      <alignment horizontal="left" vertical="center"/>
    </xf>
    <xf numFmtId="0" fontId="2" fillId="15" borderId="20" xfId="1" applyFill="1" applyBorder="1" applyAlignment="1">
      <alignment horizontal="left" vertical="center"/>
    </xf>
    <xf numFmtId="0" fontId="2" fillId="15" borderId="0" xfId="1" applyFill="1" applyBorder="1" applyAlignment="1">
      <alignment horizontal="left" vertical="center"/>
    </xf>
    <xf numFmtId="0" fontId="2" fillId="15" borderId="7" xfId="1" applyFill="1" applyBorder="1" applyAlignment="1">
      <alignment horizontal="left" vertical="center"/>
    </xf>
    <xf numFmtId="0" fontId="2" fillId="15" borderId="8" xfId="1" applyFill="1" applyBorder="1" applyAlignment="1">
      <alignment horizontal="left" vertical="center"/>
    </xf>
    <xf numFmtId="0" fontId="2" fillId="15" borderId="1" xfId="1" applyFill="1" applyBorder="1" applyAlignment="1">
      <alignment horizontal="left" vertical="center"/>
    </xf>
    <xf numFmtId="0" fontId="2" fillId="15" borderId="14" xfId="1" applyFill="1" applyBorder="1" applyAlignment="1">
      <alignment horizontal="center" vertical="center"/>
    </xf>
    <xf numFmtId="0" fontId="2" fillId="15" borderId="19" xfId="1" applyFill="1" applyBorder="1" applyAlignment="1">
      <alignment horizontal="center" vertical="center"/>
    </xf>
    <xf numFmtId="0" fontId="2" fillId="15" borderId="16" xfId="1" applyFill="1" applyBorder="1" applyAlignment="1">
      <alignment horizontal="center" vertical="center"/>
    </xf>
    <xf numFmtId="0" fontId="2" fillId="15" borderId="14" xfId="1" applyFont="1" applyFill="1" applyBorder="1" applyAlignment="1">
      <alignment horizontal="center" vertical="center" wrapText="1"/>
    </xf>
    <xf numFmtId="0" fontId="6" fillId="15" borderId="19" xfId="1" applyFont="1" applyFill="1" applyBorder="1" applyAlignment="1">
      <alignment horizontal="center" vertical="center"/>
    </xf>
    <xf numFmtId="0" fontId="6" fillId="15" borderId="16" xfId="1" applyFont="1" applyFill="1" applyBorder="1" applyAlignment="1">
      <alignment horizontal="center" vertical="center"/>
    </xf>
    <xf numFmtId="0" fontId="6" fillId="15" borderId="3" xfId="1" applyFont="1" applyFill="1" applyBorder="1" applyAlignment="1">
      <alignment horizontal="center" vertical="center"/>
    </xf>
    <xf numFmtId="0" fontId="6" fillId="15" borderId="10" xfId="1" applyFont="1" applyFill="1" applyBorder="1" applyAlignment="1">
      <alignment horizontal="center" vertical="center"/>
    </xf>
    <xf numFmtId="0" fontId="6" fillId="15" borderId="4" xfId="1" applyFont="1" applyFill="1" applyBorder="1" applyAlignment="1">
      <alignment horizontal="center" vertical="center"/>
    </xf>
    <xf numFmtId="0" fontId="2" fillId="15" borderId="5" xfId="1" applyFill="1" applyBorder="1" applyAlignment="1">
      <alignment horizontal="center" vertical="center"/>
    </xf>
    <xf numFmtId="0" fontId="2" fillId="15" borderId="15" xfId="1" applyFill="1" applyBorder="1" applyAlignment="1">
      <alignment horizontal="center" vertical="center"/>
    </xf>
    <xf numFmtId="0" fontId="2" fillId="15" borderId="6" xfId="1" applyFill="1" applyBorder="1" applyAlignment="1">
      <alignment horizontal="center" vertical="center"/>
    </xf>
    <xf numFmtId="0" fontId="2" fillId="15" borderId="7" xfId="1" applyFill="1" applyBorder="1" applyAlignment="1">
      <alignment horizontal="center" vertical="center"/>
    </xf>
    <xf numFmtId="0" fontId="2" fillId="15" borderId="1" xfId="1" applyFill="1" applyBorder="1" applyAlignment="1">
      <alignment horizontal="center" vertical="center"/>
    </xf>
    <xf numFmtId="0" fontId="2" fillId="15" borderId="8" xfId="1" applyFill="1" applyBorder="1" applyAlignment="1">
      <alignment horizontal="center" vertical="center"/>
    </xf>
    <xf numFmtId="0" fontId="2" fillId="15" borderId="13" xfId="1" applyFill="1" applyBorder="1" applyAlignment="1">
      <alignment horizontal="center" vertical="center"/>
    </xf>
    <xf numFmtId="0" fontId="2" fillId="15" borderId="20" xfId="1" applyFill="1" applyBorder="1" applyAlignment="1">
      <alignment horizontal="center" vertical="center"/>
    </xf>
    <xf numFmtId="0" fontId="2" fillId="15" borderId="3" xfId="1" applyFill="1" applyBorder="1" applyAlignment="1">
      <alignment horizontal="left" vertical="center"/>
    </xf>
    <xf numFmtId="0" fontId="2" fillId="15" borderId="10" xfId="1" applyFill="1" applyBorder="1" applyAlignment="1">
      <alignment horizontal="left" vertical="center"/>
    </xf>
    <xf numFmtId="0" fontId="2" fillId="15" borderId="4" xfId="1" applyFill="1" applyBorder="1" applyAlignment="1">
      <alignment horizontal="left" vertical="center"/>
    </xf>
    <xf numFmtId="0" fontId="2" fillId="0" borderId="5" xfId="1" applyBorder="1" applyAlignment="1">
      <alignment horizontal="center" vertical="center"/>
    </xf>
    <xf numFmtId="0" fontId="2" fillId="0" borderId="15" xfId="1" applyBorder="1" applyAlignment="1">
      <alignment horizontal="center" vertical="center"/>
    </xf>
    <xf numFmtId="0" fontId="2" fillId="0" borderId="6" xfId="1" applyBorder="1" applyAlignment="1">
      <alignment horizontal="center" vertical="center"/>
    </xf>
    <xf numFmtId="0" fontId="2" fillId="0" borderId="3" xfId="1" applyBorder="1" applyAlignment="1">
      <alignment horizontal="center" vertical="center"/>
    </xf>
    <xf numFmtId="0" fontId="2" fillId="0" borderId="10" xfId="1" applyBorder="1" applyAlignment="1">
      <alignment horizontal="center" vertical="center"/>
    </xf>
    <xf numFmtId="0" fontId="2" fillId="0" borderId="4" xfId="1" applyBorder="1" applyAlignment="1">
      <alignment horizontal="center" vertical="center"/>
    </xf>
    <xf numFmtId="0" fontId="22" fillId="0" borderId="3" xfId="1" applyFont="1" applyBorder="1" applyAlignment="1">
      <alignment horizontal="center" vertical="center"/>
    </xf>
    <xf numFmtId="0" fontId="22" fillId="0" borderId="10" xfId="1" applyFont="1" applyBorder="1" applyAlignment="1">
      <alignment horizontal="center" vertical="center"/>
    </xf>
    <xf numFmtId="0" fontId="22" fillId="0" borderId="4" xfId="1" applyFont="1" applyBorder="1" applyAlignment="1">
      <alignment horizontal="center" vertical="center"/>
    </xf>
    <xf numFmtId="0" fontId="3" fillId="12" borderId="22" xfId="1" applyFont="1" applyFill="1" applyBorder="1" applyAlignment="1">
      <alignment horizontal="center" vertical="center" shrinkToFit="1"/>
    </xf>
    <xf numFmtId="0" fontId="2" fillId="12" borderId="24" xfId="1" applyFill="1" applyBorder="1" applyAlignment="1">
      <alignment vertical="center"/>
    </xf>
    <xf numFmtId="0" fontId="3" fillId="12" borderId="23" xfId="1" applyFont="1" applyFill="1" applyBorder="1" applyAlignment="1">
      <alignment horizontal="center" vertical="center"/>
    </xf>
    <xf numFmtId="0" fontId="2" fillId="12" borderId="2" xfId="1" applyFill="1" applyBorder="1" applyAlignment="1">
      <alignment vertical="center"/>
    </xf>
    <xf numFmtId="0" fontId="3" fillId="12" borderId="23" xfId="1" applyFont="1" applyFill="1" applyBorder="1" applyAlignment="1">
      <alignment horizontal="center" vertical="center" wrapText="1"/>
    </xf>
    <xf numFmtId="0" fontId="2" fillId="12" borderId="2" xfId="1" applyFill="1" applyBorder="1" applyAlignment="1">
      <alignment vertical="center" wrapText="1"/>
    </xf>
  </cellXfs>
  <cellStyles count="3">
    <cellStyle name="ハイパーリンク" xfId="2" builtinId="8"/>
    <cellStyle name="標準" xfId="0" builtinId="0"/>
    <cellStyle name="標準 2" xfId="1"/>
  </cellStyles>
  <dxfs count="358">
    <dxf>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0000"/>
        </patternFill>
      </fill>
    </dxf>
    <dxf>
      <fill>
        <patternFill>
          <bgColor rgb="FFFF0000"/>
        </patternFill>
      </fill>
    </dxf>
    <dxf>
      <font>
        <color theme="0" tint="-0.24994659260841701"/>
      </font>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tint="-0.24994659260841701"/>
      </font>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CCFF99"/>
      </font>
    </dxf>
    <dxf>
      <font>
        <color rgb="FFCCFF99"/>
      </font>
    </dxf>
    <dxf>
      <font>
        <color rgb="FFCCFF99"/>
      </font>
    </dxf>
    <dxf>
      <font>
        <color rgb="FFCCFF99"/>
      </font>
    </dxf>
    <dxf>
      <font>
        <color rgb="FFCCFF99"/>
      </font>
    </dxf>
    <dxf>
      <font>
        <color rgb="FFCCFF99"/>
      </font>
    </dxf>
    <dxf>
      <font>
        <color rgb="FFCCFF99"/>
      </font>
    </dxf>
    <dxf>
      <font>
        <color rgb="FFCCFF99"/>
      </font>
    </dxf>
    <dxf>
      <font>
        <color rgb="FFCCFF99"/>
      </font>
    </dxf>
    <dxf>
      <font>
        <color rgb="FFCCFF99"/>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802822</xdr:colOff>
      <xdr:row>2</xdr:row>
      <xdr:rowOff>190501</xdr:rowOff>
    </xdr:from>
    <xdr:to>
      <xdr:col>16</xdr:col>
      <xdr:colOff>493059</xdr:colOff>
      <xdr:row>17</xdr:row>
      <xdr:rowOff>78441</xdr:rowOff>
    </xdr:to>
    <xdr:sp macro="" textlink="">
      <xdr:nvSpPr>
        <xdr:cNvPr id="2" name="テキスト ボックス 1"/>
        <xdr:cNvSpPr txBox="1"/>
      </xdr:nvSpPr>
      <xdr:spPr>
        <a:xfrm>
          <a:off x="10921734" y="526677"/>
          <a:ext cx="5685384" cy="316005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800"/>
        </a:p>
        <a:p>
          <a:r>
            <a:rPr kumimoji="1" lang="en-US" altLang="ja-JP" sz="1800"/>
            <a:t>『</a:t>
          </a:r>
          <a:r>
            <a:rPr kumimoji="1" lang="ja-JP" altLang="en-US" sz="1800"/>
            <a:t>基本情報</a:t>
          </a:r>
          <a:r>
            <a:rPr kumimoji="1" lang="en-US" altLang="ja-JP" sz="1800"/>
            <a:t>』</a:t>
          </a:r>
          <a:r>
            <a:rPr kumimoji="1" lang="ja-JP" altLang="en-US" sz="1800"/>
            <a:t>から</a:t>
          </a:r>
          <a:r>
            <a:rPr kumimoji="1" lang="en-US" altLang="ja-JP" sz="1800"/>
            <a:t>『</a:t>
          </a:r>
          <a:r>
            <a:rPr kumimoji="1" lang="ja-JP" altLang="en-US" sz="1800"/>
            <a:t>⑦危険性リスクレベル</a:t>
          </a:r>
          <a:r>
            <a:rPr kumimoji="1" lang="en-US" altLang="ja-JP" sz="1800"/>
            <a:t>』</a:t>
          </a:r>
          <a:r>
            <a:rPr kumimoji="1" lang="ja-JP" altLang="en-US" sz="1800"/>
            <a:t>までの</a:t>
          </a:r>
          <a:endParaRPr kumimoji="1" lang="en-US" altLang="ja-JP" sz="1800"/>
        </a:p>
        <a:p>
          <a:r>
            <a:rPr kumimoji="1" lang="ja-JP" altLang="en-US" sz="1800"/>
            <a:t>各項目に値を入力してください。</a:t>
          </a:r>
          <a:endParaRPr kumimoji="1" lang="en-US" altLang="ja-JP" sz="1800"/>
        </a:p>
        <a:p>
          <a:r>
            <a:rPr kumimoji="1" lang="en-US" altLang="ja-JP" sz="1800"/>
            <a:t>『</a:t>
          </a:r>
          <a:r>
            <a:rPr kumimoji="1" lang="ja-JP" altLang="en-US" sz="1800"/>
            <a:t>リスクアセスメント算定</a:t>
          </a:r>
          <a:r>
            <a:rPr kumimoji="1" lang="en-US" altLang="ja-JP" sz="1800"/>
            <a:t>』</a:t>
          </a:r>
          <a:r>
            <a:rPr kumimoji="1" lang="ja-JP" altLang="en-US" sz="1800"/>
            <a:t>が自動で生成されます。</a:t>
          </a:r>
          <a:endParaRPr kumimoji="1" lang="en-US" altLang="ja-JP" sz="1800"/>
        </a:p>
        <a:p>
          <a:endParaRPr kumimoji="1" lang="en-US" altLang="ja-JP" sz="1800"/>
        </a:p>
        <a:p>
          <a:r>
            <a:rPr kumimoji="1" lang="ja-JP" altLang="en-US" sz="1800"/>
            <a:t>□白色のセルは、入力可能または入力済みです。</a:t>
          </a:r>
          <a:endParaRPr kumimoji="1" lang="en-US" altLang="ja-JP" sz="1800"/>
        </a:p>
        <a:p>
          <a:r>
            <a:rPr kumimoji="1" lang="ja-JP" altLang="en-US" sz="1800">
              <a:solidFill>
                <a:srgbClr val="FF0000"/>
              </a:solidFill>
            </a:rPr>
            <a:t>■</a:t>
          </a:r>
          <a:r>
            <a:rPr kumimoji="1" lang="ja-JP" altLang="en-US" sz="1800"/>
            <a:t>赤色のセルは、未入力です。</a:t>
          </a:r>
          <a:endParaRPr kumimoji="1" lang="en-US" altLang="ja-JP" sz="1800"/>
        </a:p>
        <a:p>
          <a:r>
            <a:rPr kumimoji="1" lang="ja-JP" altLang="en-US" sz="1800">
              <a:solidFill>
                <a:schemeClr val="accent6">
                  <a:lumMod val="20000"/>
                  <a:lumOff val="80000"/>
                </a:schemeClr>
              </a:solidFill>
            </a:rPr>
            <a:t>■</a:t>
          </a:r>
          <a:r>
            <a:rPr kumimoji="1" lang="ja-JP" altLang="en-US" sz="1800"/>
            <a:t>橙色のセルは、自動で値が入力されます。</a:t>
          </a:r>
          <a:endParaRPr kumimoji="1" lang="en-US" altLang="ja-JP" sz="1800"/>
        </a:p>
        <a:p>
          <a:r>
            <a:rPr kumimoji="1" lang="ja-JP" altLang="en-US" sz="1800">
              <a:solidFill>
                <a:schemeClr val="bg1">
                  <a:lumMod val="75000"/>
                </a:schemeClr>
              </a:solidFill>
            </a:rPr>
            <a:t>■</a:t>
          </a:r>
          <a:r>
            <a:rPr kumimoji="1" lang="ja-JP" altLang="en-US" sz="1800"/>
            <a:t>灰色のセルは、入力不要です。</a:t>
          </a:r>
        </a:p>
      </xdr:txBody>
    </xdr:sp>
    <xdr:clientData/>
  </xdr:twoCellAnchor>
  <xdr:twoCellAnchor editAs="oneCell">
    <xdr:from>
      <xdr:col>5</xdr:col>
      <xdr:colOff>11206</xdr:colOff>
      <xdr:row>213</xdr:row>
      <xdr:rowOff>44823</xdr:rowOff>
    </xdr:from>
    <xdr:to>
      <xdr:col>10</xdr:col>
      <xdr:colOff>240153</xdr:colOff>
      <xdr:row>218</xdr:row>
      <xdr:rowOff>128168</xdr:rowOff>
    </xdr:to>
    <xdr:pic>
      <xdr:nvPicPr>
        <xdr:cNvPr id="3" name="図 2"/>
        <xdr:cNvPicPr>
          <a:picLocks noChangeAspect="1"/>
        </xdr:cNvPicPr>
      </xdr:nvPicPr>
      <xdr:blipFill>
        <a:blip xmlns:r="http://schemas.openxmlformats.org/officeDocument/2006/relationships" r:embed="rId1"/>
        <a:stretch>
          <a:fillRect/>
        </a:stretch>
      </xdr:blipFill>
      <xdr:spPr>
        <a:xfrm>
          <a:off x="3888441" y="28451735"/>
          <a:ext cx="6190477" cy="11142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2060"/>
    <pageSetUpPr fitToPage="1"/>
  </sheetPr>
  <dimension ref="B1:BI104"/>
  <sheetViews>
    <sheetView showGridLines="0" tabSelected="1" zoomScale="85" zoomScaleNormal="85" workbookViewId="0"/>
  </sheetViews>
  <sheetFormatPr defaultRowHeight="13.5" x14ac:dyDescent="0.2"/>
  <cols>
    <col min="1" max="1" width="3.875" style="17" customWidth="1"/>
    <col min="2" max="2" width="3" style="17" customWidth="1"/>
    <col min="3" max="3" width="15.375" style="17" customWidth="1"/>
    <col min="4" max="4" width="14.5" style="17" customWidth="1"/>
    <col min="5" max="5" width="5" style="17" customWidth="1"/>
    <col min="6" max="6" width="5.625" style="17" customWidth="1"/>
    <col min="7" max="7" width="18.5" style="17" customWidth="1"/>
    <col min="8" max="20" width="5.625" style="18" customWidth="1"/>
    <col min="21" max="23" width="5.625" style="17" customWidth="1"/>
    <col min="24" max="25" width="6.625" style="17" customWidth="1"/>
    <col min="26" max="26" width="9" style="53"/>
    <col min="27" max="27" width="11.75" style="53" customWidth="1"/>
    <col min="28" max="61" width="9" style="53"/>
    <col min="62" max="16384" width="9" style="17"/>
  </cols>
  <sheetData>
    <row r="1" spans="2:27" ht="29.25" customHeight="1" x14ac:dyDescent="0.2">
      <c r="Y1" s="160" t="s">
        <v>418</v>
      </c>
    </row>
    <row r="2" spans="2:27" x14ac:dyDescent="0.2">
      <c r="B2" s="266"/>
      <c r="C2" s="266"/>
      <c r="V2" s="267">
        <f>記入表!C5</f>
        <v>0</v>
      </c>
      <c r="W2" s="267"/>
      <c r="X2" s="267"/>
      <c r="Y2" s="267"/>
    </row>
    <row r="3" spans="2:27" ht="17.25" x14ac:dyDescent="0.2">
      <c r="B3" s="268" t="s">
        <v>135</v>
      </c>
      <c r="C3" s="268"/>
      <c r="D3" s="268"/>
      <c r="E3" s="268"/>
      <c r="F3" s="268"/>
      <c r="G3" s="268"/>
      <c r="H3" s="268"/>
      <c r="I3" s="268"/>
      <c r="J3" s="268"/>
      <c r="K3" s="268"/>
      <c r="L3" s="268"/>
      <c r="M3" s="268"/>
      <c r="N3" s="268"/>
      <c r="O3" s="268"/>
      <c r="P3" s="268"/>
      <c r="Q3" s="268"/>
      <c r="R3" s="268"/>
      <c r="S3" s="268"/>
      <c r="T3" s="268"/>
      <c r="U3" s="268"/>
      <c r="V3" s="268"/>
      <c r="W3" s="268"/>
      <c r="X3" s="268"/>
      <c r="Y3" s="268"/>
      <c r="AA3" s="54"/>
    </row>
    <row r="4" spans="2:27" ht="17.25" x14ac:dyDescent="0.2">
      <c r="B4" s="15"/>
      <c r="C4" s="15"/>
      <c r="D4" s="15"/>
      <c r="E4" s="102"/>
      <c r="F4" s="102"/>
      <c r="G4" s="15"/>
      <c r="H4" s="15"/>
      <c r="I4" s="15"/>
      <c r="J4" s="15"/>
      <c r="K4" s="15"/>
      <c r="L4" s="15"/>
      <c r="M4" s="15"/>
      <c r="N4" s="15"/>
      <c r="O4" s="15"/>
      <c r="P4" s="15"/>
      <c r="Q4" s="15"/>
      <c r="R4" s="15"/>
      <c r="S4" s="269" t="str">
        <f>CONCATENATE("実施　",記入表!C7)</f>
        <v>実施　</v>
      </c>
      <c r="T4" s="269"/>
      <c r="U4" s="269"/>
      <c r="V4" s="269"/>
      <c r="W4" s="269"/>
      <c r="X4" s="269"/>
      <c r="Y4" s="269"/>
      <c r="AA4" s="54"/>
    </row>
    <row r="5" spans="2:27" ht="17.25" x14ac:dyDescent="0.2">
      <c r="B5" s="15"/>
      <c r="C5" s="15"/>
      <c r="D5" s="15"/>
      <c r="E5" s="102"/>
      <c r="F5" s="102"/>
      <c r="G5" s="15"/>
      <c r="H5" s="15"/>
      <c r="I5" s="15"/>
      <c r="J5" s="15"/>
      <c r="K5" s="15"/>
      <c r="L5" s="15"/>
      <c r="M5" s="15"/>
      <c r="N5" s="15"/>
      <c r="O5" s="15"/>
      <c r="P5" s="15"/>
      <c r="Q5" s="15"/>
      <c r="R5" s="15"/>
      <c r="S5" s="15"/>
      <c r="T5" s="15"/>
      <c r="U5" s="15"/>
      <c r="V5" s="15"/>
      <c r="W5" s="15"/>
      <c r="X5" s="15"/>
      <c r="Y5" s="15"/>
      <c r="AA5" s="54"/>
    </row>
    <row r="6" spans="2:27" ht="17.25" x14ac:dyDescent="0.2">
      <c r="B6" s="1"/>
      <c r="C6" s="1"/>
      <c r="D6" s="2"/>
      <c r="E6" s="2"/>
      <c r="F6" s="2"/>
      <c r="G6" s="2"/>
      <c r="H6" s="15"/>
      <c r="I6" s="15"/>
      <c r="J6" s="15"/>
      <c r="K6" s="15"/>
      <c r="R6" s="270" t="s">
        <v>136</v>
      </c>
      <c r="S6" s="270"/>
      <c r="U6" s="18"/>
      <c r="V6" s="271" t="s">
        <v>137</v>
      </c>
      <c r="W6" s="272"/>
      <c r="X6" s="273" t="s">
        <v>138</v>
      </c>
      <c r="Y6" s="274"/>
    </row>
    <row r="7" spans="2:27" ht="24" customHeight="1" x14ac:dyDescent="0.2">
      <c r="B7" s="263" t="s">
        <v>0</v>
      </c>
      <c r="C7" s="264"/>
      <c r="D7" s="265">
        <f>記入表!C6</f>
        <v>0</v>
      </c>
      <c r="E7" s="265"/>
      <c r="F7" s="265"/>
      <c r="G7" s="265"/>
      <c r="H7" s="265"/>
      <c r="I7" s="265"/>
      <c r="J7" s="265"/>
      <c r="K7" s="265"/>
      <c r="L7" s="265"/>
      <c r="M7" s="265"/>
      <c r="N7" s="265"/>
      <c r="O7" s="265"/>
      <c r="R7" s="277"/>
      <c r="S7" s="277"/>
      <c r="T7" s="3"/>
      <c r="U7" s="3"/>
      <c r="V7" s="259"/>
      <c r="W7" s="260"/>
      <c r="X7" s="259"/>
      <c r="Y7" s="260"/>
    </row>
    <row r="8" spans="2:27" ht="26.25" customHeight="1" x14ac:dyDescent="0.2">
      <c r="B8" s="263" t="s">
        <v>1</v>
      </c>
      <c r="C8" s="264"/>
      <c r="D8" s="265">
        <f>記入表!C7</f>
        <v>0</v>
      </c>
      <c r="E8" s="265"/>
      <c r="F8" s="265"/>
      <c r="G8" s="265"/>
      <c r="H8" s="265"/>
      <c r="I8" s="265"/>
      <c r="J8" s="265"/>
      <c r="K8" s="265"/>
      <c r="L8" s="265"/>
      <c r="M8" s="265"/>
      <c r="N8" s="265"/>
      <c r="O8" s="265"/>
      <c r="R8" s="277"/>
      <c r="S8" s="277"/>
      <c r="T8" s="3"/>
      <c r="U8" s="3"/>
      <c r="V8" s="261"/>
      <c r="W8" s="262"/>
      <c r="X8" s="261"/>
      <c r="Y8" s="262"/>
    </row>
    <row r="10" spans="2:27" ht="33" customHeight="1" x14ac:dyDescent="0.2">
      <c r="B10" s="278" t="s">
        <v>2</v>
      </c>
      <c r="C10" s="279"/>
      <c r="D10" s="280">
        <f>記入表!G6</f>
        <v>0</v>
      </c>
      <c r="E10" s="280"/>
      <c r="F10" s="280"/>
      <c r="G10" s="281"/>
      <c r="H10" s="278" t="s">
        <v>3</v>
      </c>
      <c r="I10" s="279"/>
      <c r="J10" s="282">
        <f>記入表!G7</f>
        <v>0</v>
      </c>
      <c r="K10" s="283"/>
      <c r="L10" s="284" t="s">
        <v>4</v>
      </c>
      <c r="M10" s="285"/>
      <c r="N10" s="275">
        <f>記入表!I7</f>
        <v>0</v>
      </c>
      <c r="O10" s="276"/>
      <c r="P10" s="20"/>
      <c r="Q10" s="21"/>
      <c r="R10" s="22"/>
      <c r="S10" s="17"/>
      <c r="T10" s="17"/>
    </row>
    <row r="11" spans="2:27" ht="6" customHeight="1" x14ac:dyDescent="0.2">
      <c r="B11" s="4"/>
      <c r="C11" s="4"/>
      <c r="D11" s="4"/>
      <c r="E11" s="4"/>
      <c r="F11" s="4"/>
      <c r="G11" s="4"/>
      <c r="H11" s="4"/>
      <c r="I11" s="4"/>
      <c r="J11" s="4"/>
      <c r="K11" s="23"/>
      <c r="L11" s="23"/>
      <c r="M11" s="23"/>
      <c r="N11" s="23"/>
      <c r="O11" s="23"/>
      <c r="P11" s="24"/>
      <c r="Q11" s="24"/>
      <c r="R11" s="24"/>
      <c r="S11" s="24"/>
      <c r="T11" s="24"/>
      <c r="U11" s="25"/>
      <c r="V11" s="25"/>
      <c r="W11" s="25"/>
      <c r="X11" s="25"/>
      <c r="Y11" s="25"/>
      <c r="AA11" s="54"/>
    </row>
    <row r="12" spans="2:27" ht="13.5" customHeight="1" thickBot="1" x14ac:dyDescent="0.25">
      <c r="B12" s="286" t="s">
        <v>5</v>
      </c>
      <c r="C12" s="288" t="s">
        <v>6</v>
      </c>
      <c r="D12" s="290" t="s">
        <v>7</v>
      </c>
      <c r="E12" s="291"/>
      <c r="F12" s="291"/>
      <c r="G12" s="292"/>
      <c r="H12" s="296" t="s">
        <v>8</v>
      </c>
      <c r="I12" s="296"/>
      <c r="J12" s="296"/>
      <c r="K12" s="296"/>
      <c r="L12" s="296"/>
      <c r="M12" s="288"/>
      <c r="N12" s="296" t="s">
        <v>9</v>
      </c>
      <c r="O12" s="296"/>
      <c r="P12" s="288"/>
      <c r="Q12" s="290" t="s">
        <v>10</v>
      </c>
      <c r="R12" s="291"/>
      <c r="S12" s="291"/>
      <c r="T12" s="291"/>
      <c r="U12" s="291"/>
      <c r="V12" s="291"/>
      <c r="W12" s="292"/>
      <c r="X12" s="288" t="s">
        <v>11</v>
      </c>
      <c r="Y12" s="288" t="s">
        <v>12</v>
      </c>
    </row>
    <row r="13" spans="2:27" ht="49.5" customHeight="1" x14ac:dyDescent="0.2">
      <c r="B13" s="287"/>
      <c r="C13" s="289"/>
      <c r="D13" s="293"/>
      <c r="E13" s="294"/>
      <c r="F13" s="294"/>
      <c r="G13" s="295"/>
      <c r="H13" s="5" t="s">
        <v>13</v>
      </c>
      <c r="I13" s="176" t="s">
        <v>14</v>
      </c>
      <c r="J13" s="177" t="s">
        <v>405</v>
      </c>
      <c r="K13" s="178" t="s">
        <v>406</v>
      </c>
      <c r="L13" s="179" t="s">
        <v>407</v>
      </c>
      <c r="M13" s="180" t="s">
        <v>408</v>
      </c>
      <c r="N13" s="181" t="s">
        <v>409</v>
      </c>
      <c r="O13" s="182" t="s">
        <v>410</v>
      </c>
      <c r="P13" s="183" t="s">
        <v>411</v>
      </c>
      <c r="Q13" s="294"/>
      <c r="R13" s="294"/>
      <c r="S13" s="294"/>
      <c r="T13" s="294"/>
      <c r="U13" s="294"/>
      <c r="V13" s="294"/>
      <c r="W13" s="295"/>
      <c r="X13" s="289"/>
      <c r="Y13" s="304"/>
    </row>
    <row r="14" spans="2:27" ht="11.25" customHeight="1" x14ac:dyDescent="0.2">
      <c r="B14" s="257">
        <v>1</v>
      </c>
      <c r="C14" s="297" t="str">
        <f>IF(記入表!C12&lt;&gt;"",記入表!C12,"")</f>
        <v>　</v>
      </c>
      <c r="D14" s="250" t="str">
        <f>IF(記入表!D12&lt;&gt;"",記入表!D12,"")</f>
        <v/>
      </c>
      <c r="E14" s="251"/>
      <c r="F14" s="251"/>
      <c r="G14" s="252"/>
      <c r="H14" s="298" t="str">
        <f>IF(記入表!I12&lt;&gt;"",記入表!I12,"")</f>
        <v/>
      </c>
      <c r="I14" s="302" t="str">
        <f>IF(記入表!J12&lt;&gt;"",記入表!J12,"")</f>
        <v/>
      </c>
      <c r="J14" s="303" t="str">
        <f>IF(記入表!AF30&lt;&gt;"",記入表!AF30,"")</f>
        <v>－</v>
      </c>
      <c r="K14" s="238" t="str">
        <f>IF(記入表!C143&lt;&gt;"",記入表!C143,"")</f>
        <v/>
      </c>
      <c r="L14" s="239" t="str">
        <f>IF(記入表!E143&lt;&gt;"",記入表!E143,"")</f>
        <v/>
      </c>
      <c r="M14" s="240" t="str">
        <f>IF(記入表!E160&lt;&gt;"",記入表!E160,"")</f>
        <v/>
      </c>
      <c r="N14" s="299" t="b">
        <f>IF(記入表!AO179&lt;&gt;"",記入表!AO179,"")</f>
        <v>0</v>
      </c>
      <c r="O14" s="300" t="str">
        <f>IF(記入表!D215&lt;&gt;"選択してください",記入表!D215,"")</f>
        <v/>
      </c>
      <c r="P14" s="301" t="str">
        <f>IF(記入表!K251&lt;&gt;"",IF(記入表!K251="施工環境温度未入力","算定不能",記入表!K251),"")</f>
        <v/>
      </c>
      <c r="Q14" s="199" t="s">
        <v>414</v>
      </c>
      <c r="R14" s="200"/>
      <c r="S14" s="200"/>
      <c r="T14" s="200"/>
      <c r="U14" s="200"/>
      <c r="V14" s="200"/>
      <c r="W14" s="201"/>
      <c r="X14" s="192">
        <v>42736</v>
      </c>
      <c r="Y14" s="172">
        <v>42736</v>
      </c>
    </row>
    <row r="15" spans="2:27" ht="11.25" customHeight="1" x14ac:dyDescent="0.2">
      <c r="B15" s="255"/>
      <c r="C15" s="244"/>
      <c r="D15" s="247"/>
      <c r="E15" s="194"/>
      <c r="F15" s="194"/>
      <c r="G15" s="195"/>
      <c r="H15" s="215"/>
      <c r="I15" s="218"/>
      <c r="J15" s="224"/>
      <c r="K15" s="221"/>
      <c r="L15" s="227"/>
      <c r="M15" s="241"/>
      <c r="N15" s="206"/>
      <c r="O15" s="209"/>
      <c r="P15" s="212"/>
      <c r="Q15" s="193" t="s">
        <v>92</v>
      </c>
      <c r="R15" s="194"/>
      <c r="S15" s="194"/>
      <c r="T15" s="194"/>
      <c r="U15" s="194"/>
      <c r="V15" s="194"/>
      <c r="W15" s="195"/>
      <c r="X15" s="186"/>
      <c r="Y15" s="305"/>
    </row>
    <row r="16" spans="2:27" ht="11.25" customHeight="1" x14ac:dyDescent="0.2">
      <c r="B16" s="256"/>
      <c r="C16" s="253"/>
      <c r="D16" s="249"/>
      <c r="E16" s="197"/>
      <c r="F16" s="197"/>
      <c r="G16" s="198"/>
      <c r="H16" s="233"/>
      <c r="I16" s="234"/>
      <c r="J16" s="235"/>
      <c r="K16" s="236"/>
      <c r="L16" s="237"/>
      <c r="M16" s="242"/>
      <c r="N16" s="207"/>
      <c r="O16" s="210"/>
      <c r="P16" s="213"/>
      <c r="Q16" s="196" t="s">
        <v>92</v>
      </c>
      <c r="R16" s="197"/>
      <c r="S16" s="197"/>
      <c r="T16" s="197"/>
      <c r="U16" s="197"/>
      <c r="V16" s="197"/>
      <c r="W16" s="198"/>
      <c r="X16" s="186"/>
      <c r="Y16" s="306"/>
    </row>
    <row r="17" spans="2:25" ht="11.25" customHeight="1" x14ac:dyDescent="0.2">
      <c r="B17" s="254">
        <v>2</v>
      </c>
      <c r="C17" s="243" t="str">
        <f>IF(記入表!C13&lt;&gt;"",記入表!C13,"")</f>
        <v>　</v>
      </c>
      <c r="D17" s="246" t="str">
        <f>IF(記入表!D13&lt;&gt;"",記入表!D13,"")</f>
        <v/>
      </c>
      <c r="E17" s="200"/>
      <c r="F17" s="200"/>
      <c r="G17" s="201"/>
      <c r="H17" s="214" t="str">
        <f>IF(記入表!I13&lt;&gt;"",記入表!I13,"")</f>
        <v/>
      </c>
      <c r="I17" s="217" t="str">
        <f>IF(記入表!J13&lt;&gt;"",記入表!J13,"")</f>
        <v/>
      </c>
      <c r="J17" s="223" t="str">
        <f>IF(記入表!AF33&lt;&gt;"",記入表!AF33,"")</f>
        <v>－</v>
      </c>
      <c r="K17" s="220" t="str">
        <f>IF(記入表!C144&lt;&gt;"",記入表!C144,"")</f>
        <v/>
      </c>
      <c r="L17" s="226" t="str">
        <f>IF(記入表!E144&lt;&gt;"",記入表!E144,"")</f>
        <v/>
      </c>
      <c r="M17" s="202" t="str">
        <f>IF(記入表!E161&lt;&gt;"",記入表!E161,"")</f>
        <v/>
      </c>
      <c r="N17" s="205" t="b">
        <f>IF(記入表!AO182&lt;&gt;"",記入表!AO182,"")</f>
        <v>0</v>
      </c>
      <c r="O17" s="208" t="str">
        <f>IF(記入表!D218&lt;&gt;"選択してください",記入表!D218,"")</f>
        <v/>
      </c>
      <c r="P17" s="211" t="str">
        <f>IF(記入表!K254&lt;&gt;"",IF(記入表!K254="施工環境温度未入力","算定不能",記入表!K254),"")</f>
        <v/>
      </c>
      <c r="Q17" s="199" t="s">
        <v>414</v>
      </c>
      <c r="R17" s="200"/>
      <c r="S17" s="200"/>
      <c r="T17" s="200"/>
      <c r="U17" s="200"/>
      <c r="V17" s="200"/>
      <c r="W17" s="201"/>
      <c r="X17" s="185"/>
      <c r="Y17" s="171"/>
    </row>
    <row r="18" spans="2:25" ht="11.25" customHeight="1" x14ac:dyDescent="0.2">
      <c r="B18" s="255"/>
      <c r="C18" s="244"/>
      <c r="D18" s="247"/>
      <c r="E18" s="194"/>
      <c r="F18" s="194"/>
      <c r="G18" s="195"/>
      <c r="H18" s="215"/>
      <c r="I18" s="218"/>
      <c r="J18" s="224"/>
      <c r="K18" s="221"/>
      <c r="L18" s="227"/>
      <c r="M18" s="203"/>
      <c r="N18" s="206"/>
      <c r="O18" s="209"/>
      <c r="P18" s="212"/>
      <c r="Q18" s="193" t="s">
        <v>92</v>
      </c>
      <c r="R18" s="194"/>
      <c r="S18" s="194"/>
      <c r="T18" s="194"/>
      <c r="U18" s="194"/>
      <c r="V18" s="194"/>
      <c r="W18" s="195"/>
      <c r="X18" s="186"/>
      <c r="Y18" s="305"/>
    </row>
    <row r="19" spans="2:25" ht="11.25" customHeight="1" x14ac:dyDescent="0.2">
      <c r="B19" s="256"/>
      <c r="C19" s="253"/>
      <c r="D19" s="249"/>
      <c r="E19" s="197"/>
      <c r="F19" s="197"/>
      <c r="G19" s="198"/>
      <c r="H19" s="233"/>
      <c r="I19" s="234"/>
      <c r="J19" s="235"/>
      <c r="K19" s="236"/>
      <c r="L19" s="237"/>
      <c r="M19" s="204"/>
      <c r="N19" s="207"/>
      <c r="O19" s="210"/>
      <c r="P19" s="213"/>
      <c r="Q19" s="196" t="s">
        <v>92</v>
      </c>
      <c r="R19" s="197"/>
      <c r="S19" s="197"/>
      <c r="T19" s="197"/>
      <c r="U19" s="197"/>
      <c r="V19" s="197"/>
      <c r="W19" s="198"/>
      <c r="X19" s="187"/>
      <c r="Y19" s="307"/>
    </row>
    <row r="20" spans="2:25" ht="11.25" customHeight="1" x14ac:dyDescent="0.2">
      <c r="B20" s="254">
        <v>3</v>
      </c>
      <c r="C20" s="243" t="str">
        <f>IF(記入表!C14&lt;&gt;"",記入表!C14,"")</f>
        <v>　</v>
      </c>
      <c r="D20" s="246" t="str">
        <f>IF(記入表!D14&lt;&gt;"",記入表!D14,"")</f>
        <v/>
      </c>
      <c r="E20" s="200"/>
      <c r="F20" s="200"/>
      <c r="G20" s="201"/>
      <c r="H20" s="214" t="str">
        <f>IF(記入表!I14&lt;&gt;"",記入表!I14,"")</f>
        <v/>
      </c>
      <c r="I20" s="217" t="str">
        <f>IF(記入表!J14&lt;&gt;"",記入表!J14,"")</f>
        <v/>
      </c>
      <c r="J20" s="223" t="str">
        <f>IF(記入表!AF36&lt;&gt;"",記入表!AF36,"")</f>
        <v>－</v>
      </c>
      <c r="K20" s="220" t="str">
        <f>IF(記入表!C145&lt;&gt;"",記入表!C145,"")</f>
        <v/>
      </c>
      <c r="L20" s="226" t="str">
        <f>IF(記入表!E145&lt;&gt;"",記入表!E145,"")</f>
        <v/>
      </c>
      <c r="M20" s="202" t="str">
        <f>IF(記入表!E162&lt;&gt;"",記入表!E162,"")</f>
        <v/>
      </c>
      <c r="N20" s="205" t="b">
        <f>IF(記入表!AO185&lt;&gt;"",記入表!AO185,"")</f>
        <v>0</v>
      </c>
      <c r="O20" s="208" t="str">
        <f>IF(記入表!D221&lt;&gt;"選択してください",記入表!D221,"")</f>
        <v/>
      </c>
      <c r="P20" s="211" t="str">
        <f>IF(記入表!K257&lt;&gt;"",IF(記入表!K257="施工環境温度未入力","算定不能",記入表!K257),"")</f>
        <v/>
      </c>
      <c r="Q20" s="199" t="s">
        <v>413</v>
      </c>
      <c r="R20" s="200"/>
      <c r="S20" s="200"/>
      <c r="T20" s="200"/>
      <c r="U20" s="200"/>
      <c r="V20" s="200"/>
      <c r="W20" s="201"/>
      <c r="X20" s="186"/>
      <c r="Y20" s="171"/>
    </row>
    <row r="21" spans="2:25" ht="11.25" customHeight="1" x14ac:dyDescent="0.2">
      <c r="B21" s="255"/>
      <c r="C21" s="244"/>
      <c r="D21" s="247"/>
      <c r="E21" s="194"/>
      <c r="F21" s="194"/>
      <c r="G21" s="195"/>
      <c r="H21" s="215"/>
      <c r="I21" s="218"/>
      <c r="J21" s="224"/>
      <c r="K21" s="221"/>
      <c r="L21" s="227"/>
      <c r="M21" s="203"/>
      <c r="N21" s="206"/>
      <c r="O21" s="209"/>
      <c r="P21" s="212"/>
      <c r="Q21" s="193" t="s">
        <v>92</v>
      </c>
      <c r="R21" s="194"/>
      <c r="S21" s="194"/>
      <c r="T21" s="194"/>
      <c r="U21" s="194"/>
      <c r="V21" s="194"/>
      <c r="W21" s="195"/>
      <c r="X21" s="186"/>
      <c r="Y21" s="305"/>
    </row>
    <row r="22" spans="2:25" ht="11.25" customHeight="1" x14ac:dyDescent="0.2">
      <c r="B22" s="256"/>
      <c r="C22" s="253"/>
      <c r="D22" s="249"/>
      <c r="E22" s="197"/>
      <c r="F22" s="197"/>
      <c r="G22" s="198"/>
      <c r="H22" s="233"/>
      <c r="I22" s="234"/>
      <c r="J22" s="235"/>
      <c r="K22" s="236"/>
      <c r="L22" s="237"/>
      <c r="M22" s="204"/>
      <c r="N22" s="207"/>
      <c r="O22" s="210"/>
      <c r="P22" s="213"/>
      <c r="Q22" s="196" t="s">
        <v>92</v>
      </c>
      <c r="R22" s="197"/>
      <c r="S22" s="197"/>
      <c r="T22" s="197"/>
      <c r="U22" s="197"/>
      <c r="V22" s="197"/>
      <c r="W22" s="198"/>
      <c r="X22" s="186"/>
      <c r="Y22" s="307"/>
    </row>
    <row r="23" spans="2:25" ht="11.25" customHeight="1" x14ac:dyDescent="0.2">
      <c r="B23" s="254">
        <v>4</v>
      </c>
      <c r="C23" s="243" t="str">
        <f>IF(記入表!C15&lt;&gt;"",記入表!C15,"")</f>
        <v>　</v>
      </c>
      <c r="D23" s="246" t="str">
        <f>IF(記入表!D15&lt;&gt;"",記入表!D15,"")</f>
        <v/>
      </c>
      <c r="E23" s="200"/>
      <c r="F23" s="200"/>
      <c r="G23" s="201"/>
      <c r="H23" s="214" t="str">
        <f>IF(記入表!I15&lt;&gt;"",記入表!I15,"")</f>
        <v>　</v>
      </c>
      <c r="I23" s="217" t="str">
        <f>IF(記入表!J15&lt;&gt;"",記入表!J15,"")</f>
        <v/>
      </c>
      <c r="J23" s="223" t="str">
        <f>IF(記入表!AF39&lt;&gt;"",記入表!AF39,"")</f>
        <v>－</v>
      </c>
      <c r="K23" s="220" t="str">
        <f>IF(記入表!C146&lt;&gt;"",記入表!C146,"")</f>
        <v/>
      </c>
      <c r="L23" s="226" t="str">
        <f>IF(記入表!E146&lt;&gt;"",記入表!E146,"")</f>
        <v/>
      </c>
      <c r="M23" s="202" t="str">
        <f>IF(記入表!E163&lt;&gt;"",記入表!E163,"")</f>
        <v/>
      </c>
      <c r="N23" s="205" t="b">
        <f>IF(記入表!AO188&lt;&gt;"",記入表!AO188,"")</f>
        <v>0</v>
      </c>
      <c r="O23" s="208" t="str">
        <f>IF(記入表!D224&lt;&gt;"選択してください",記入表!D224,"")</f>
        <v/>
      </c>
      <c r="P23" s="211" t="str">
        <f>IF(記入表!K260&lt;&gt;"",IF(記入表!K260="施工環境温度未入力","算定不能",記入表!K260),"")</f>
        <v/>
      </c>
      <c r="Q23" s="199" t="s">
        <v>413</v>
      </c>
      <c r="R23" s="200"/>
      <c r="S23" s="200"/>
      <c r="T23" s="200"/>
      <c r="U23" s="200"/>
      <c r="V23" s="200"/>
      <c r="W23" s="201"/>
      <c r="X23" s="185"/>
      <c r="Y23" s="171"/>
    </row>
    <row r="24" spans="2:25" ht="11.25" customHeight="1" x14ac:dyDescent="0.2">
      <c r="B24" s="255"/>
      <c r="C24" s="244"/>
      <c r="D24" s="247"/>
      <c r="E24" s="194"/>
      <c r="F24" s="194"/>
      <c r="G24" s="195"/>
      <c r="H24" s="215"/>
      <c r="I24" s="218"/>
      <c r="J24" s="224"/>
      <c r="K24" s="221"/>
      <c r="L24" s="227"/>
      <c r="M24" s="203"/>
      <c r="N24" s="206"/>
      <c r="O24" s="209"/>
      <c r="P24" s="212"/>
      <c r="Q24" s="193" t="s">
        <v>92</v>
      </c>
      <c r="R24" s="194"/>
      <c r="S24" s="194"/>
      <c r="T24" s="194"/>
      <c r="U24" s="194"/>
      <c r="V24" s="194"/>
      <c r="W24" s="195"/>
      <c r="X24" s="186"/>
      <c r="Y24" s="305"/>
    </row>
    <row r="25" spans="2:25" ht="11.25" customHeight="1" x14ac:dyDescent="0.2">
      <c r="B25" s="256"/>
      <c r="C25" s="253"/>
      <c r="D25" s="249"/>
      <c r="E25" s="197"/>
      <c r="F25" s="197"/>
      <c r="G25" s="198"/>
      <c r="H25" s="233"/>
      <c r="I25" s="234"/>
      <c r="J25" s="235"/>
      <c r="K25" s="236"/>
      <c r="L25" s="237"/>
      <c r="M25" s="204"/>
      <c r="N25" s="207"/>
      <c r="O25" s="210"/>
      <c r="P25" s="213"/>
      <c r="Q25" s="196" t="s">
        <v>92</v>
      </c>
      <c r="R25" s="197"/>
      <c r="S25" s="197"/>
      <c r="T25" s="197"/>
      <c r="U25" s="197"/>
      <c r="V25" s="197"/>
      <c r="W25" s="198"/>
      <c r="X25" s="187"/>
      <c r="Y25" s="307"/>
    </row>
    <row r="26" spans="2:25" ht="11.25" customHeight="1" x14ac:dyDescent="0.2">
      <c r="B26" s="254">
        <v>5</v>
      </c>
      <c r="C26" s="243" t="str">
        <f>IF(記入表!C16&lt;&gt;"",記入表!C16,"")</f>
        <v>　</v>
      </c>
      <c r="D26" s="246" t="str">
        <f>IF(記入表!D16&lt;&gt;"",記入表!D16,"")</f>
        <v/>
      </c>
      <c r="E26" s="200"/>
      <c r="F26" s="200"/>
      <c r="G26" s="201"/>
      <c r="H26" s="214" t="str">
        <f>IF(記入表!I16&lt;&gt;"",記入表!I16,"")</f>
        <v>　</v>
      </c>
      <c r="I26" s="217" t="str">
        <f>IF(記入表!J16&lt;&gt;"",記入表!J16,"")</f>
        <v/>
      </c>
      <c r="J26" s="223" t="str">
        <f>IF(記入表!AF42&lt;&gt;"",記入表!AF42,"")</f>
        <v>－</v>
      </c>
      <c r="K26" s="220" t="str">
        <f>IF(記入表!C147&lt;&gt;"",記入表!C147,"")</f>
        <v/>
      </c>
      <c r="L26" s="226" t="str">
        <f>IF(記入表!E147&lt;&gt;"",記入表!E147,"")</f>
        <v/>
      </c>
      <c r="M26" s="202" t="str">
        <f>IF(記入表!E164&lt;&gt;"",記入表!E164,"")</f>
        <v/>
      </c>
      <c r="N26" s="205" t="b">
        <f>IF(記入表!AO191&lt;&gt;"",記入表!AO191,"")</f>
        <v>0</v>
      </c>
      <c r="O26" s="208" t="str">
        <f>IF(記入表!D227&lt;&gt;"選択してください",記入表!D227,"")</f>
        <v/>
      </c>
      <c r="P26" s="211" t="str">
        <f>IF(記入表!K263&lt;&gt;"",IF(記入表!K263="施工環境温度未入力","算定不能",記入表!K263),"")</f>
        <v/>
      </c>
      <c r="Q26" s="199" t="s">
        <v>413</v>
      </c>
      <c r="R26" s="200"/>
      <c r="S26" s="200"/>
      <c r="T26" s="200"/>
      <c r="U26" s="200"/>
      <c r="V26" s="200"/>
      <c r="W26" s="201"/>
      <c r="X26" s="186"/>
      <c r="Y26" s="171"/>
    </row>
    <row r="27" spans="2:25" ht="11.25" customHeight="1" x14ac:dyDescent="0.2">
      <c r="B27" s="255"/>
      <c r="C27" s="244"/>
      <c r="D27" s="247"/>
      <c r="E27" s="194"/>
      <c r="F27" s="194"/>
      <c r="G27" s="195"/>
      <c r="H27" s="215"/>
      <c r="I27" s="218"/>
      <c r="J27" s="224"/>
      <c r="K27" s="221"/>
      <c r="L27" s="227"/>
      <c r="M27" s="203"/>
      <c r="N27" s="206"/>
      <c r="O27" s="209"/>
      <c r="P27" s="212"/>
      <c r="Q27" s="193" t="s">
        <v>92</v>
      </c>
      <c r="R27" s="194"/>
      <c r="S27" s="194"/>
      <c r="T27" s="194"/>
      <c r="U27" s="194"/>
      <c r="V27" s="194"/>
      <c r="W27" s="195"/>
      <c r="X27" s="186"/>
      <c r="Y27" s="305"/>
    </row>
    <row r="28" spans="2:25" ht="11.25" customHeight="1" x14ac:dyDescent="0.2">
      <c r="B28" s="256"/>
      <c r="C28" s="253"/>
      <c r="D28" s="249"/>
      <c r="E28" s="197"/>
      <c r="F28" s="197"/>
      <c r="G28" s="198"/>
      <c r="H28" s="233"/>
      <c r="I28" s="234"/>
      <c r="J28" s="235"/>
      <c r="K28" s="236"/>
      <c r="L28" s="237"/>
      <c r="M28" s="204"/>
      <c r="N28" s="207"/>
      <c r="O28" s="210"/>
      <c r="P28" s="213"/>
      <c r="Q28" s="196" t="s">
        <v>92</v>
      </c>
      <c r="R28" s="197"/>
      <c r="S28" s="197"/>
      <c r="T28" s="197"/>
      <c r="U28" s="197"/>
      <c r="V28" s="197"/>
      <c r="W28" s="198"/>
      <c r="X28" s="186"/>
      <c r="Y28" s="307"/>
    </row>
    <row r="29" spans="2:25" ht="11.25" customHeight="1" x14ac:dyDescent="0.2">
      <c r="B29" s="254">
        <v>6</v>
      </c>
      <c r="C29" s="243" t="str">
        <f>IF(記入表!C17&lt;&gt;"",記入表!C17,"")</f>
        <v>　</v>
      </c>
      <c r="D29" s="246" t="str">
        <f>IF(記入表!D17&lt;&gt;"",記入表!D17,"")</f>
        <v/>
      </c>
      <c r="E29" s="200"/>
      <c r="F29" s="200"/>
      <c r="G29" s="201"/>
      <c r="H29" s="214" t="str">
        <f>IF(記入表!I17&lt;&gt;"",記入表!I17,"")</f>
        <v>　</v>
      </c>
      <c r="I29" s="217" t="str">
        <f>IF(記入表!J17&lt;&gt;"",記入表!J17,"")</f>
        <v/>
      </c>
      <c r="J29" s="223" t="str">
        <f>IF(記入表!AF45&lt;&gt;"",記入表!AF45,"")</f>
        <v>－</v>
      </c>
      <c r="K29" s="220" t="str">
        <f>IF(記入表!C148&lt;&gt;"",記入表!C148,"")</f>
        <v/>
      </c>
      <c r="L29" s="226" t="str">
        <f>IF(記入表!E148&lt;&gt;"",記入表!E148,"")</f>
        <v/>
      </c>
      <c r="M29" s="202" t="str">
        <f>IF(記入表!E165&lt;&gt;"",記入表!E165,"")</f>
        <v/>
      </c>
      <c r="N29" s="205" t="b">
        <f>IF(記入表!AO194&lt;&gt;"",記入表!AO194,"")</f>
        <v>0</v>
      </c>
      <c r="O29" s="208" t="str">
        <f>IF(記入表!D230&lt;&gt;"選択してください",記入表!D230,"")</f>
        <v/>
      </c>
      <c r="P29" s="211" t="str">
        <f>IF(記入表!K266&lt;&gt;"",IF(記入表!K266="施工環境温度未入力","算定不能",記入表!K266),"")</f>
        <v/>
      </c>
      <c r="Q29" s="199" t="s">
        <v>413</v>
      </c>
      <c r="R29" s="200"/>
      <c r="S29" s="200"/>
      <c r="T29" s="200"/>
      <c r="U29" s="200"/>
      <c r="V29" s="200"/>
      <c r="W29" s="201"/>
      <c r="X29" s="185"/>
      <c r="Y29" s="171"/>
    </row>
    <row r="30" spans="2:25" ht="11.25" customHeight="1" x14ac:dyDescent="0.2">
      <c r="B30" s="255"/>
      <c r="C30" s="244"/>
      <c r="D30" s="247"/>
      <c r="E30" s="194"/>
      <c r="F30" s="194"/>
      <c r="G30" s="195"/>
      <c r="H30" s="215"/>
      <c r="I30" s="218"/>
      <c r="J30" s="224"/>
      <c r="K30" s="221"/>
      <c r="L30" s="227"/>
      <c r="M30" s="203"/>
      <c r="N30" s="206"/>
      <c r="O30" s="209"/>
      <c r="P30" s="212"/>
      <c r="Q30" s="193" t="s">
        <v>92</v>
      </c>
      <c r="R30" s="194"/>
      <c r="S30" s="194"/>
      <c r="T30" s="194"/>
      <c r="U30" s="194"/>
      <c r="V30" s="194"/>
      <c r="W30" s="195"/>
      <c r="X30" s="186"/>
      <c r="Y30" s="305"/>
    </row>
    <row r="31" spans="2:25" ht="11.25" customHeight="1" x14ac:dyDescent="0.2">
      <c r="B31" s="256"/>
      <c r="C31" s="253"/>
      <c r="D31" s="249"/>
      <c r="E31" s="197"/>
      <c r="F31" s="197"/>
      <c r="G31" s="198"/>
      <c r="H31" s="233"/>
      <c r="I31" s="234"/>
      <c r="J31" s="235"/>
      <c r="K31" s="236"/>
      <c r="L31" s="237"/>
      <c r="M31" s="204"/>
      <c r="N31" s="207"/>
      <c r="O31" s="210"/>
      <c r="P31" s="213"/>
      <c r="Q31" s="196" t="s">
        <v>92</v>
      </c>
      <c r="R31" s="197"/>
      <c r="S31" s="197"/>
      <c r="T31" s="197"/>
      <c r="U31" s="197"/>
      <c r="V31" s="197"/>
      <c r="W31" s="198"/>
      <c r="X31" s="187"/>
      <c r="Y31" s="307"/>
    </row>
    <row r="32" spans="2:25" ht="11.25" customHeight="1" x14ac:dyDescent="0.2">
      <c r="B32" s="254">
        <v>7</v>
      </c>
      <c r="C32" s="243" t="str">
        <f>IF(記入表!C18&lt;&gt;"",記入表!C18,"")</f>
        <v>　</v>
      </c>
      <c r="D32" s="246" t="str">
        <f>IF(記入表!D18&lt;&gt;"",記入表!D18,"")</f>
        <v/>
      </c>
      <c r="E32" s="200"/>
      <c r="F32" s="200"/>
      <c r="G32" s="201"/>
      <c r="H32" s="214" t="str">
        <f>IF(記入表!I18&lt;&gt;"",記入表!I18,"")</f>
        <v>　</v>
      </c>
      <c r="I32" s="217" t="str">
        <f>IF(記入表!J18&lt;&gt;"",記入表!J18,"")</f>
        <v/>
      </c>
      <c r="J32" s="223" t="str">
        <f>IF(記入表!AF48&lt;&gt;"",記入表!AF48,"")</f>
        <v>－</v>
      </c>
      <c r="K32" s="220" t="str">
        <f>IF(記入表!C149&lt;&gt;"",記入表!C149,"")</f>
        <v/>
      </c>
      <c r="L32" s="226" t="str">
        <f>IF(記入表!E149&lt;&gt;"",記入表!E149,"")</f>
        <v/>
      </c>
      <c r="M32" s="202" t="str">
        <f>IF(記入表!E166&lt;&gt;"",記入表!E166,"")</f>
        <v/>
      </c>
      <c r="N32" s="205" t="b">
        <f>IF(記入表!AO197&lt;&gt;"",記入表!AO197,"")</f>
        <v>0</v>
      </c>
      <c r="O32" s="208" t="str">
        <f>IF(記入表!D233&lt;&gt;"選択してください",記入表!D233,"")</f>
        <v/>
      </c>
      <c r="P32" s="211" t="str">
        <f>IF(記入表!K269&lt;&gt;"",IF(記入表!K269="施工環境温度未入力","算定不能",記入表!K269),"")</f>
        <v/>
      </c>
      <c r="Q32" s="199" t="s">
        <v>413</v>
      </c>
      <c r="R32" s="200"/>
      <c r="S32" s="200"/>
      <c r="T32" s="200"/>
      <c r="U32" s="200"/>
      <c r="V32" s="200"/>
      <c r="W32" s="201"/>
      <c r="X32" s="186"/>
      <c r="Y32" s="171"/>
    </row>
    <row r="33" spans="2:25" ht="11.25" customHeight="1" x14ac:dyDescent="0.2">
      <c r="B33" s="255"/>
      <c r="C33" s="244"/>
      <c r="D33" s="247"/>
      <c r="E33" s="194"/>
      <c r="F33" s="194"/>
      <c r="G33" s="195"/>
      <c r="H33" s="215"/>
      <c r="I33" s="218"/>
      <c r="J33" s="224"/>
      <c r="K33" s="221"/>
      <c r="L33" s="227"/>
      <c r="M33" s="203"/>
      <c r="N33" s="206"/>
      <c r="O33" s="209"/>
      <c r="P33" s="212"/>
      <c r="Q33" s="193" t="s">
        <v>92</v>
      </c>
      <c r="R33" s="194"/>
      <c r="S33" s="194"/>
      <c r="T33" s="194"/>
      <c r="U33" s="194"/>
      <c r="V33" s="194"/>
      <c r="W33" s="195"/>
      <c r="X33" s="186"/>
      <c r="Y33" s="305"/>
    </row>
    <row r="34" spans="2:25" ht="11.25" customHeight="1" x14ac:dyDescent="0.2">
      <c r="B34" s="256"/>
      <c r="C34" s="253"/>
      <c r="D34" s="249"/>
      <c r="E34" s="197"/>
      <c r="F34" s="197"/>
      <c r="G34" s="198"/>
      <c r="H34" s="233"/>
      <c r="I34" s="234"/>
      <c r="J34" s="235"/>
      <c r="K34" s="236"/>
      <c r="L34" s="237"/>
      <c r="M34" s="204"/>
      <c r="N34" s="207"/>
      <c r="O34" s="210"/>
      <c r="P34" s="213"/>
      <c r="Q34" s="196" t="s">
        <v>92</v>
      </c>
      <c r="R34" s="197"/>
      <c r="S34" s="197"/>
      <c r="T34" s="197"/>
      <c r="U34" s="197"/>
      <c r="V34" s="197"/>
      <c r="W34" s="198"/>
      <c r="X34" s="186"/>
      <c r="Y34" s="307"/>
    </row>
    <row r="35" spans="2:25" ht="11.25" customHeight="1" x14ac:dyDescent="0.2">
      <c r="B35" s="254">
        <v>8</v>
      </c>
      <c r="C35" s="243" t="str">
        <f>IF(記入表!C19&lt;&gt;"",記入表!C19,"")</f>
        <v>　</v>
      </c>
      <c r="D35" s="246" t="str">
        <f>IF(記入表!D19&lt;&gt;"",記入表!D19,"")</f>
        <v/>
      </c>
      <c r="E35" s="200"/>
      <c r="F35" s="200"/>
      <c r="G35" s="201"/>
      <c r="H35" s="214" t="str">
        <f>IF(記入表!I19&lt;&gt;"",記入表!I19,"")</f>
        <v>　</v>
      </c>
      <c r="I35" s="217" t="str">
        <f>IF(記入表!J19&lt;&gt;"",記入表!J19,"")</f>
        <v/>
      </c>
      <c r="J35" s="223" t="str">
        <f>IF(記入表!AF51&lt;&gt;"",記入表!AF51,"")</f>
        <v>－</v>
      </c>
      <c r="K35" s="220" t="str">
        <f>IF(記入表!C150&lt;&gt;"",記入表!C150,"")</f>
        <v/>
      </c>
      <c r="L35" s="226" t="str">
        <f>IF(記入表!E150&lt;&gt;"",記入表!E150,"")</f>
        <v/>
      </c>
      <c r="M35" s="202" t="str">
        <f>IF(記入表!E167&lt;&gt;"",記入表!E167,"")</f>
        <v/>
      </c>
      <c r="N35" s="205" t="b">
        <f>IF(記入表!AO200&lt;&gt;"",記入表!AO200,"")</f>
        <v>0</v>
      </c>
      <c r="O35" s="208" t="str">
        <f>IF(記入表!D236&lt;&gt;"選択してください",記入表!D236,"")</f>
        <v/>
      </c>
      <c r="P35" s="211" t="str">
        <f>IF(記入表!K272&lt;&gt;"",IF(記入表!K272="施工環境温度未入力","算定不能",記入表!K272),"")</f>
        <v/>
      </c>
      <c r="Q35" s="199" t="s">
        <v>413</v>
      </c>
      <c r="R35" s="200"/>
      <c r="S35" s="200"/>
      <c r="T35" s="200"/>
      <c r="U35" s="200"/>
      <c r="V35" s="200"/>
      <c r="W35" s="201"/>
      <c r="X35" s="185"/>
      <c r="Y35" s="171"/>
    </row>
    <row r="36" spans="2:25" ht="11.25" customHeight="1" x14ac:dyDescent="0.2">
      <c r="B36" s="255"/>
      <c r="C36" s="244"/>
      <c r="D36" s="247"/>
      <c r="E36" s="194"/>
      <c r="F36" s="194"/>
      <c r="G36" s="195"/>
      <c r="H36" s="215"/>
      <c r="I36" s="218"/>
      <c r="J36" s="224"/>
      <c r="K36" s="221"/>
      <c r="L36" s="227"/>
      <c r="M36" s="203"/>
      <c r="N36" s="206"/>
      <c r="O36" s="209"/>
      <c r="P36" s="212"/>
      <c r="Q36" s="193" t="s">
        <v>92</v>
      </c>
      <c r="R36" s="194"/>
      <c r="S36" s="194"/>
      <c r="T36" s="194"/>
      <c r="U36" s="194"/>
      <c r="V36" s="194"/>
      <c r="W36" s="195"/>
      <c r="X36" s="186"/>
      <c r="Y36" s="305"/>
    </row>
    <row r="37" spans="2:25" ht="11.25" customHeight="1" x14ac:dyDescent="0.2">
      <c r="B37" s="256"/>
      <c r="C37" s="253"/>
      <c r="D37" s="249"/>
      <c r="E37" s="197"/>
      <c r="F37" s="197"/>
      <c r="G37" s="198"/>
      <c r="H37" s="233"/>
      <c r="I37" s="234"/>
      <c r="J37" s="235"/>
      <c r="K37" s="236"/>
      <c r="L37" s="237"/>
      <c r="M37" s="204"/>
      <c r="N37" s="207"/>
      <c r="O37" s="210"/>
      <c r="P37" s="213"/>
      <c r="Q37" s="196" t="s">
        <v>92</v>
      </c>
      <c r="R37" s="197"/>
      <c r="S37" s="197"/>
      <c r="T37" s="197"/>
      <c r="U37" s="197"/>
      <c r="V37" s="197"/>
      <c r="W37" s="198"/>
      <c r="X37" s="187"/>
      <c r="Y37" s="307"/>
    </row>
    <row r="38" spans="2:25" ht="11.25" customHeight="1" x14ac:dyDescent="0.2">
      <c r="B38" s="254">
        <v>9</v>
      </c>
      <c r="C38" s="243" t="str">
        <f>IF(記入表!C20&lt;&gt;"",記入表!C20,"")</f>
        <v>　</v>
      </c>
      <c r="D38" s="246" t="str">
        <f>IF(記入表!D20&lt;&gt;"",記入表!D20,"")</f>
        <v/>
      </c>
      <c r="E38" s="200"/>
      <c r="F38" s="200"/>
      <c r="G38" s="201"/>
      <c r="H38" s="214" t="str">
        <f>IF(記入表!I20&lt;&gt;"",記入表!I20,"")</f>
        <v>　</v>
      </c>
      <c r="I38" s="217" t="str">
        <f>IF(記入表!J20&lt;&gt;"",記入表!J20,"")</f>
        <v/>
      </c>
      <c r="J38" s="223" t="str">
        <f>IF(記入表!AF54&lt;&gt;"",記入表!AF54,"")</f>
        <v>－</v>
      </c>
      <c r="K38" s="220" t="str">
        <f>IF(記入表!C151&lt;&gt;"",記入表!C151,"")</f>
        <v/>
      </c>
      <c r="L38" s="226" t="str">
        <f>IF(記入表!E151&lt;&gt;"",記入表!E151,"")</f>
        <v/>
      </c>
      <c r="M38" s="202" t="str">
        <f>IF(記入表!E168&lt;&gt;"",記入表!E168,"")</f>
        <v/>
      </c>
      <c r="N38" s="205" t="b">
        <f>IF(記入表!AO203&lt;&gt;"",記入表!AO203,"")</f>
        <v>0</v>
      </c>
      <c r="O38" s="208" t="str">
        <f>IF(記入表!D239&lt;&gt;"選択してください",記入表!D239,"")</f>
        <v/>
      </c>
      <c r="P38" s="211" t="str">
        <f>IF(記入表!K275&lt;&gt;"",IF(記入表!K275="施工環境温度未入力","算定不能",記入表!K275),"")</f>
        <v/>
      </c>
      <c r="Q38" s="199" t="s">
        <v>413</v>
      </c>
      <c r="R38" s="200"/>
      <c r="S38" s="200"/>
      <c r="T38" s="200"/>
      <c r="U38" s="200"/>
      <c r="V38" s="200"/>
      <c r="W38" s="201"/>
      <c r="X38" s="185"/>
      <c r="Y38" s="171"/>
    </row>
    <row r="39" spans="2:25" ht="11.25" customHeight="1" x14ac:dyDescent="0.2">
      <c r="B39" s="255"/>
      <c r="C39" s="244"/>
      <c r="D39" s="247"/>
      <c r="E39" s="194"/>
      <c r="F39" s="194"/>
      <c r="G39" s="195"/>
      <c r="H39" s="215"/>
      <c r="I39" s="218"/>
      <c r="J39" s="224"/>
      <c r="K39" s="221"/>
      <c r="L39" s="227"/>
      <c r="M39" s="203"/>
      <c r="N39" s="206"/>
      <c r="O39" s="209"/>
      <c r="P39" s="212"/>
      <c r="Q39" s="193" t="s">
        <v>92</v>
      </c>
      <c r="R39" s="194"/>
      <c r="S39" s="194"/>
      <c r="T39" s="194"/>
      <c r="U39" s="194"/>
      <c r="V39" s="194"/>
      <c r="W39" s="195"/>
      <c r="X39" s="186"/>
      <c r="Y39" s="305"/>
    </row>
    <row r="40" spans="2:25" ht="11.25" customHeight="1" x14ac:dyDescent="0.2">
      <c r="B40" s="256"/>
      <c r="C40" s="253"/>
      <c r="D40" s="249"/>
      <c r="E40" s="197"/>
      <c r="F40" s="197"/>
      <c r="G40" s="198"/>
      <c r="H40" s="233"/>
      <c r="I40" s="234"/>
      <c r="J40" s="235"/>
      <c r="K40" s="236"/>
      <c r="L40" s="237"/>
      <c r="M40" s="204"/>
      <c r="N40" s="207"/>
      <c r="O40" s="210"/>
      <c r="P40" s="213"/>
      <c r="Q40" s="196" t="s">
        <v>92</v>
      </c>
      <c r="R40" s="197"/>
      <c r="S40" s="197"/>
      <c r="T40" s="197"/>
      <c r="U40" s="197"/>
      <c r="V40" s="197"/>
      <c r="W40" s="198"/>
      <c r="X40" s="187"/>
      <c r="Y40" s="307"/>
    </row>
    <row r="41" spans="2:25" ht="11.25" customHeight="1" x14ac:dyDescent="0.2">
      <c r="B41" s="254">
        <v>10</v>
      </c>
      <c r="C41" s="243" t="str">
        <f>IF(記入表!C21&lt;&gt;"",記入表!C21,"")</f>
        <v>　</v>
      </c>
      <c r="D41" s="246" t="str">
        <f>IF(記入表!D21&lt;&gt;"",記入表!D21,"")</f>
        <v/>
      </c>
      <c r="E41" s="200"/>
      <c r="F41" s="200"/>
      <c r="G41" s="201"/>
      <c r="H41" s="214" t="str">
        <f>IF(記入表!I21&lt;&gt;"",記入表!I21,"")</f>
        <v>　</v>
      </c>
      <c r="I41" s="217" t="str">
        <f>IF(記入表!J21&lt;&gt;"",記入表!J21,"")</f>
        <v/>
      </c>
      <c r="J41" s="223" t="str">
        <f>IF(記入表!AF57&lt;&gt;"",記入表!AF57,"")</f>
        <v>－</v>
      </c>
      <c r="K41" s="220" t="str">
        <f>IF(記入表!C152&lt;&gt;"",記入表!C152,"")</f>
        <v/>
      </c>
      <c r="L41" s="226" t="str">
        <f>IF(記入表!E152&lt;&gt;"",記入表!E152,"")</f>
        <v/>
      </c>
      <c r="M41" s="202" t="str">
        <f>IF(記入表!E169&lt;&gt;"",記入表!E169,"")</f>
        <v/>
      </c>
      <c r="N41" s="205" t="b">
        <f>IF(記入表!AO206&lt;&gt;"",記入表!AO206,"")</f>
        <v>0</v>
      </c>
      <c r="O41" s="208" t="str">
        <f>IF(記入表!D242&lt;&gt;"選択してください",記入表!D242,"")</f>
        <v/>
      </c>
      <c r="P41" s="211" t="str">
        <f>IF(記入表!K278&lt;&gt;"",IF(記入表!K278="施工環境温度未入力","算定不能",記入表!K278),"")</f>
        <v/>
      </c>
      <c r="Q41" s="199" t="s">
        <v>413</v>
      </c>
      <c r="R41" s="200"/>
      <c r="S41" s="200"/>
      <c r="T41" s="200"/>
      <c r="U41" s="200"/>
      <c r="V41" s="200"/>
      <c r="W41" s="201"/>
      <c r="X41" s="186"/>
      <c r="Y41" s="171"/>
    </row>
    <row r="42" spans="2:25" ht="11.25" customHeight="1" x14ac:dyDescent="0.2">
      <c r="B42" s="255"/>
      <c r="C42" s="244"/>
      <c r="D42" s="247"/>
      <c r="E42" s="194"/>
      <c r="F42" s="194"/>
      <c r="G42" s="195"/>
      <c r="H42" s="215"/>
      <c r="I42" s="218"/>
      <c r="J42" s="224"/>
      <c r="K42" s="221"/>
      <c r="L42" s="227"/>
      <c r="M42" s="203"/>
      <c r="N42" s="206"/>
      <c r="O42" s="209"/>
      <c r="P42" s="212"/>
      <c r="Q42" s="193" t="s">
        <v>412</v>
      </c>
      <c r="R42" s="194"/>
      <c r="S42" s="194"/>
      <c r="T42" s="194"/>
      <c r="U42" s="194"/>
      <c r="V42" s="194"/>
      <c r="W42" s="195"/>
      <c r="X42" s="186"/>
      <c r="Y42" s="305"/>
    </row>
    <row r="43" spans="2:25" ht="11.25" customHeight="1" x14ac:dyDescent="0.2">
      <c r="B43" s="258"/>
      <c r="C43" s="245"/>
      <c r="D43" s="248"/>
      <c r="E43" s="190"/>
      <c r="F43" s="190"/>
      <c r="G43" s="191"/>
      <c r="H43" s="216"/>
      <c r="I43" s="219"/>
      <c r="J43" s="225"/>
      <c r="K43" s="222"/>
      <c r="L43" s="228"/>
      <c r="M43" s="229"/>
      <c r="N43" s="230"/>
      <c r="O43" s="231"/>
      <c r="P43" s="232"/>
      <c r="Q43" s="189" t="s">
        <v>412</v>
      </c>
      <c r="R43" s="190"/>
      <c r="S43" s="190"/>
      <c r="T43" s="190"/>
      <c r="U43" s="190"/>
      <c r="V43" s="190"/>
      <c r="W43" s="191"/>
      <c r="X43" s="188"/>
      <c r="Y43" s="332"/>
    </row>
    <row r="44" spans="2:25" x14ac:dyDescent="0.2">
      <c r="G44" s="16"/>
      <c r="H44" s="16"/>
      <c r="I44" s="16"/>
      <c r="J44" s="16"/>
      <c r="K44" s="16"/>
      <c r="L44" s="16"/>
      <c r="M44" s="16"/>
      <c r="N44" s="16"/>
      <c r="O44" s="16"/>
      <c r="P44" s="16"/>
      <c r="Q44" s="16"/>
      <c r="R44" s="16"/>
      <c r="S44" s="16"/>
      <c r="T44" s="16"/>
      <c r="U44" s="16"/>
      <c r="V44" s="16"/>
      <c r="W44" s="16"/>
      <c r="X44" s="16"/>
      <c r="Y44" s="16"/>
    </row>
    <row r="45" spans="2:25" x14ac:dyDescent="0.2">
      <c r="G45" s="16"/>
      <c r="O45" s="16"/>
      <c r="P45" s="16"/>
      <c r="Q45" s="16"/>
      <c r="R45" s="16"/>
      <c r="S45" s="16"/>
      <c r="T45" s="16"/>
      <c r="U45" s="16"/>
      <c r="V45" s="16"/>
      <c r="W45" s="16"/>
      <c r="X45" s="16"/>
      <c r="Y45" s="16"/>
    </row>
    <row r="46" spans="2:25" x14ac:dyDescent="0.2">
      <c r="F46" s="35" t="s">
        <v>36</v>
      </c>
      <c r="G46" s="19"/>
      <c r="H46" s="19"/>
      <c r="J46" s="103"/>
      <c r="K46" s="103"/>
      <c r="L46" s="103"/>
      <c r="M46" s="103"/>
      <c r="N46" s="16"/>
      <c r="O46" s="16"/>
      <c r="P46" s="16"/>
      <c r="R46" s="36" t="s">
        <v>37</v>
      </c>
      <c r="S46" s="16"/>
      <c r="T46" s="16"/>
      <c r="U46" s="16"/>
      <c r="V46" s="16"/>
      <c r="W46" s="16"/>
      <c r="X46" s="16"/>
      <c r="Y46" s="16"/>
    </row>
    <row r="47" spans="2:25" x14ac:dyDescent="0.2">
      <c r="B47" s="308" t="s">
        <v>15</v>
      </c>
      <c r="C47" s="309"/>
      <c r="D47" s="26" t="s">
        <v>16</v>
      </c>
      <c r="E47" s="109"/>
      <c r="F47" s="10">
        <v>5</v>
      </c>
      <c r="G47" s="320" t="s">
        <v>38</v>
      </c>
      <c r="H47" s="321"/>
      <c r="J47" s="308" t="s">
        <v>17</v>
      </c>
      <c r="K47" s="313"/>
      <c r="L47" s="313"/>
      <c r="M47" s="309"/>
      <c r="N47" s="310" t="s">
        <v>18</v>
      </c>
      <c r="O47" s="311"/>
      <c r="P47" s="312"/>
      <c r="R47" s="37" t="s">
        <v>39</v>
      </c>
      <c r="S47" s="325" t="s">
        <v>40</v>
      </c>
      <c r="T47" s="325"/>
      <c r="U47" s="325"/>
      <c r="V47" s="325"/>
      <c r="W47" s="325"/>
      <c r="X47" s="326"/>
      <c r="Y47" s="16"/>
    </row>
    <row r="48" spans="2:25" x14ac:dyDescent="0.2">
      <c r="B48" s="27" t="s">
        <v>19</v>
      </c>
      <c r="C48" s="6" t="s">
        <v>20</v>
      </c>
      <c r="D48" s="28" t="s">
        <v>21</v>
      </c>
      <c r="E48" s="110"/>
      <c r="F48" s="10">
        <v>4</v>
      </c>
      <c r="G48" s="320" t="s">
        <v>41</v>
      </c>
      <c r="H48" s="321"/>
      <c r="J48" s="106" t="s">
        <v>22</v>
      </c>
      <c r="K48" s="314" t="s">
        <v>23</v>
      </c>
      <c r="L48" s="314"/>
      <c r="M48" s="315"/>
      <c r="N48" s="327" t="s">
        <v>368</v>
      </c>
      <c r="O48" s="314"/>
      <c r="P48" s="315"/>
      <c r="R48" s="11">
        <v>6</v>
      </c>
      <c r="S48" s="322" t="s">
        <v>42</v>
      </c>
      <c r="T48" s="323"/>
      <c r="U48" s="323"/>
      <c r="V48" s="323"/>
      <c r="W48" s="323"/>
      <c r="X48" s="324"/>
      <c r="Y48" s="16"/>
    </row>
    <row r="49" spans="2:25" x14ac:dyDescent="0.2">
      <c r="B49" s="29" t="s">
        <v>24</v>
      </c>
      <c r="C49" s="30" t="s">
        <v>25</v>
      </c>
      <c r="D49" s="31" t="s">
        <v>26</v>
      </c>
      <c r="E49" s="111"/>
      <c r="F49" s="10">
        <v>3</v>
      </c>
      <c r="G49" s="320" t="s">
        <v>43</v>
      </c>
      <c r="H49" s="321"/>
      <c r="J49" s="104" t="s">
        <v>27</v>
      </c>
      <c r="K49" s="316" t="s">
        <v>28</v>
      </c>
      <c r="L49" s="316"/>
      <c r="M49" s="317"/>
      <c r="N49" s="328" t="s">
        <v>29</v>
      </c>
      <c r="O49" s="316"/>
      <c r="P49" s="317"/>
      <c r="R49" s="11">
        <v>4</v>
      </c>
      <c r="S49" s="322" t="s">
        <v>44</v>
      </c>
      <c r="T49" s="323"/>
      <c r="U49" s="323"/>
      <c r="V49" s="323"/>
      <c r="W49" s="323"/>
      <c r="X49" s="324"/>
      <c r="Y49" s="16"/>
    </row>
    <row r="50" spans="2:25" x14ac:dyDescent="0.2">
      <c r="B50" s="32" t="s">
        <v>30</v>
      </c>
      <c r="C50" s="33" t="s">
        <v>312</v>
      </c>
      <c r="D50" s="34" t="s">
        <v>31</v>
      </c>
      <c r="E50" s="110"/>
      <c r="F50" s="10">
        <v>2</v>
      </c>
      <c r="G50" s="320" t="s">
        <v>45</v>
      </c>
      <c r="H50" s="321"/>
      <c r="J50" s="105" t="s">
        <v>32</v>
      </c>
      <c r="K50" s="318" t="s">
        <v>37</v>
      </c>
      <c r="L50" s="318"/>
      <c r="M50" s="319"/>
      <c r="N50" s="329" t="s">
        <v>33</v>
      </c>
      <c r="O50" s="330"/>
      <c r="P50" s="331"/>
      <c r="R50" s="11">
        <v>2</v>
      </c>
      <c r="S50" s="322" t="s">
        <v>46</v>
      </c>
      <c r="T50" s="323"/>
      <c r="U50" s="323"/>
      <c r="V50" s="323"/>
      <c r="W50" s="323"/>
      <c r="X50" s="324"/>
      <c r="Y50" s="16"/>
    </row>
    <row r="51" spans="2:25" x14ac:dyDescent="0.2">
      <c r="B51" s="7" t="s">
        <v>34</v>
      </c>
      <c r="C51" s="8" t="s">
        <v>36</v>
      </c>
      <c r="D51" s="9" t="s">
        <v>35</v>
      </c>
      <c r="E51" s="99"/>
      <c r="F51" s="10">
        <v>1</v>
      </c>
      <c r="G51" s="320" t="s">
        <v>47</v>
      </c>
      <c r="H51" s="321"/>
      <c r="J51" s="21"/>
      <c r="K51" s="103"/>
      <c r="L51" s="103"/>
      <c r="M51" s="103"/>
      <c r="N51" s="16"/>
      <c r="O51" s="16"/>
      <c r="P51" s="16"/>
      <c r="R51" s="11">
        <v>1</v>
      </c>
      <c r="S51" s="322" t="s">
        <v>48</v>
      </c>
      <c r="T51" s="323"/>
      <c r="U51" s="323"/>
      <c r="V51" s="323"/>
      <c r="W51" s="323"/>
      <c r="X51" s="324"/>
      <c r="Y51" s="16"/>
    </row>
    <row r="52" spans="2:25" x14ac:dyDescent="0.2">
      <c r="B52" s="19"/>
      <c r="C52" s="19"/>
      <c r="D52" s="19"/>
      <c r="E52" s="112"/>
      <c r="F52" s="112"/>
      <c r="G52" s="114"/>
      <c r="O52" s="16"/>
      <c r="P52" s="16"/>
      <c r="Q52" s="16"/>
      <c r="R52" s="16"/>
      <c r="S52" s="16"/>
      <c r="T52" s="16"/>
      <c r="U52" s="16"/>
      <c r="V52" s="16"/>
      <c r="W52" s="16"/>
      <c r="X52" s="16"/>
      <c r="Y52" s="16"/>
    </row>
    <row r="53" spans="2:25" x14ac:dyDescent="0.2">
      <c r="E53" s="112"/>
      <c r="F53" s="112"/>
      <c r="G53" s="114"/>
      <c r="V53" s="16"/>
      <c r="W53" s="16"/>
      <c r="X53" s="16"/>
      <c r="Y53" s="16"/>
    </row>
    <row r="54" spans="2:25" x14ac:dyDescent="0.2">
      <c r="E54" s="113"/>
      <c r="F54" s="113"/>
      <c r="G54" s="114"/>
      <c r="V54" s="16"/>
      <c r="W54" s="16"/>
      <c r="X54" s="16"/>
      <c r="Y54" s="16"/>
    </row>
    <row r="55" spans="2:25" x14ac:dyDescent="0.2">
      <c r="E55" s="113"/>
      <c r="F55" s="113"/>
      <c r="G55" s="114"/>
      <c r="V55" s="16"/>
      <c r="W55" s="16"/>
      <c r="X55" s="16"/>
      <c r="Y55" s="16"/>
    </row>
    <row r="56" spans="2:25" x14ac:dyDescent="0.2">
      <c r="E56" s="113"/>
      <c r="F56" s="113"/>
      <c r="G56" s="114"/>
      <c r="V56" s="16"/>
      <c r="W56" s="16"/>
      <c r="X56" s="16"/>
      <c r="Y56" s="16"/>
    </row>
    <row r="57" spans="2:25" x14ac:dyDescent="0.2">
      <c r="E57" s="113"/>
      <c r="F57" s="113"/>
      <c r="G57" s="114"/>
      <c r="V57" s="16"/>
      <c r="W57" s="16"/>
      <c r="X57" s="16"/>
      <c r="Y57" s="16"/>
    </row>
    <row r="58" spans="2:25" x14ac:dyDescent="0.2">
      <c r="E58" s="113"/>
      <c r="F58" s="113"/>
      <c r="G58" s="114"/>
      <c r="V58" s="16"/>
      <c r="W58" s="16"/>
      <c r="X58" s="16"/>
      <c r="Y58" s="16"/>
    </row>
    <row r="59" spans="2:25" s="53" customFormat="1" x14ac:dyDescent="0.2">
      <c r="G59" s="55"/>
      <c r="H59" s="55"/>
      <c r="I59" s="55"/>
      <c r="J59" s="55"/>
      <c r="K59" s="55"/>
      <c r="L59" s="55"/>
      <c r="M59" s="55"/>
      <c r="N59" s="55"/>
      <c r="O59" s="55"/>
      <c r="P59" s="55"/>
      <c r="Q59" s="55"/>
      <c r="R59" s="55"/>
      <c r="S59" s="55"/>
      <c r="T59" s="55"/>
      <c r="U59" s="55"/>
      <c r="V59" s="55"/>
      <c r="W59" s="55"/>
      <c r="X59" s="55"/>
      <c r="Y59" s="55"/>
    </row>
    <row r="60" spans="2:25" s="53" customFormat="1" x14ac:dyDescent="0.2">
      <c r="H60" s="56"/>
      <c r="I60" s="56"/>
      <c r="J60" s="56"/>
      <c r="K60" s="56"/>
      <c r="L60" s="56"/>
      <c r="M60" s="56"/>
      <c r="N60" s="56"/>
      <c r="O60" s="56"/>
      <c r="P60" s="56"/>
      <c r="Q60" s="56"/>
      <c r="R60" s="56"/>
      <c r="S60" s="56"/>
      <c r="T60" s="56"/>
    </row>
    <row r="61" spans="2:25" s="53" customFormat="1" x14ac:dyDescent="0.2">
      <c r="H61" s="56"/>
      <c r="I61" s="56"/>
      <c r="J61" s="56"/>
      <c r="K61" s="56"/>
      <c r="L61" s="56"/>
      <c r="M61" s="56"/>
      <c r="N61" s="56"/>
      <c r="O61" s="56"/>
      <c r="P61" s="56"/>
      <c r="Q61" s="56"/>
      <c r="R61" s="56"/>
      <c r="S61" s="56"/>
      <c r="T61" s="56"/>
    </row>
    <row r="62" spans="2:25" s="53" customFormat="1" x14ac:dyDescent="0.2">
      <c r="H62" s="56"/>
      <c r="I62" s="56"/>
      <c r="J62" s="56"/>
      <c r="K62" s="56"/>
      <c r="L62" s="56"/>
      <c r="M62" s="56"/>
      <c r="N62" s="56"/>
      <c r="O62" s="56"/>
      <c r="P62" s="56"/>
      <c r="Q62" s="56"/>
      <c r="R62" s="56"/>
      <c r="S62" s="56"/>
      <c r="T62" s="56"/>
    </row>
    <row r="63" spans="2:25" s="53" customFormat="1" x14ac:dyDescent="0.2">
      <c r="H63" s="56"/>
      <c r="I63" s="56"/>
      <c r="J63" s="56"/>
      <c r="K63" s="56"/>
      <c r="L63" s="56"/>
      <c r="M63" s="56"/>
      <c r="N63" s="56"/>
      <c r="O63" s="56"/>
      <c r="P63" s="56"/>
      <c r="Q63" s="56"/>
      <c r="R63" s="56"/>
      <c r="S63" s="56"/>
      <c r="T63" s="56"/>
    </row>
    <row r="64" spans="2:25" s="53" customFormat="1" x14ac:dyDescent="0.2">
      <c r="H64" s="56"/>
      <c r="I64" s="56"/>
      <c r="J64" s="56"/>
      <c r="K64" s="56"/>
      <c r="L64" s="56"/>
      <c r="M64" s="56"/>
      <c r="N64" s="56"/>
      <c r="O64" s="56"/>
      <c r="P64" s="56"/>
      <c r="Q64" s="56"/>
      <c r="R64" s="56"/>
      <c r="S64" s="56"/>
      <c r="T64" s="56"/>
    </row>
    <row r="65" spans="8:20" s="53" customFormat="1" x14ac:dyDescent="0.2">
      <c r="H65" s="56"/>
      <c r="I65" s="56"/>
      <c r="J65" s="56"/>
      <c r="K65" s="56"/>
      <c r="L65" s="56"/>
      <c r="M65" s="56"/>
      <c r="N65" s="56"/>
      <c r="O65" s="56"/>
      <c r="P65" s="56"/>
      <c r="Q65" s="56"/>
      <c r="R65" s="56"/>
      <c r="S65" s="56"/>
      <c r="T65" s="56"/>
    </row>
    <row r="66" spans="8:20" s="53" customFormat="1" x14ac:dyDescent="0.2">
      <c r="H66" s="56"/>
      <c r="I66" s="56"/>
      <c r="J66" s="56"/>
      <c r="K66" s="56"/>
      <c r="L66" s="56"/>
      <c r="M66" s="56"/>
      <c r="N66" s="56"/>
      <c r="O66" s="56"/>
      <c r="P66" s="56"/>
      <c r="Q66" s="56"/>
      <c r="R66" s="56"/>
      <c r="S66" s="56"/>
      <c r="T66" s="56"/>
    </row>
    <row r="67" spans="8:20" s="53" customFormat="1" x14ac:dyDescent="0.2">
      <c r="H67" s="56"/>
      <c r="I67" s="56"/>
      <c r="J67" s="56"/>
      <c r="K67" s="56"/>
      <c r="L67" s="56"/>
      <c r="M67" s="56"/>
      <c r="N67" s="56"/>
      <c r="O67" s="56"/>
      <c r="P67" s="56"/>
      <c r="Q67" s="56"/>
      <c r="R67" s="56"/>
      <c r="S67" s="56"/>
      <c r="T67" s="56"/>
    </row>
    <row r="68" spans="8:20" s="53" customFormat="1" x14ac:dyDescent="0.2">
      <c r="H68" s="56"/>
      <c r="I68" s="56"/>
      <c r="J68" s="56"/>
      <c r="K68" s="56"/>
      <c r="L68" s="56"/>
      <c r="M68" s="56"/>
      <c r="N68" s="56"/>
      <c r="O68" s="56"/>
      <c r="P68" s="56"/>
      <c r="Q68" s="56"/>
      <c r="R68" s="56"/>
      <c r="S68" s="56"/>
      <c r="T68" s="56"/>
    </row>
    <row r="69" spans="8:20" s="53" customFormat="1" x14ac:dyDescent="0.2">
      <c r="H69" s="56"/>
      <c r="I69" s="56"/>
      <c r="J69" s="56"/>
      <c r="K69" s="56"/>
      <c r="L69" s="56"/>
      <c r="M69" s="56"/>
      <c r="N69" s="56"/>
      <c r="O69" s="56"/>
      <c r="P69" s="56"/>
      <c r="Q69" s="56"/>
      <c r="R69" s="56"/>
      <c r="S69" s="56"/>
      <c r="T69" s="56"/>
    </row>
    <row r="70" spans="8:20" s="53" customFormat="1" x14ac:dyDescent="0.2">
      <c r="H70" s="56"/>
      <c r="I70" s="56"/>
      <c r="J70" s="56"/>
      <c r="K70" s="56"/>
      <c r="L70" s="56"/>
      <c r="M70" s="56"/>
      <c r="N70" s="56"/>
      <c r="O70" s="56"/>
      <c r="P70" s="56"/>
      <c r="Q70" s="56"/>
      <c r="R70" s="56"/>
      <c r="S70" s="56"/>
      <c r="T70" s="56"/>
    </row>
    <row r="71" spans="8:20" s="53" customFormat="1" x14ac:dyDescent="0.2">
      <c r="H71" s="56"/>
      <c r="I71" s="56"/>
      <c r="J71" s="56"/>
      <c r="K71" s="56"/>
      <c r="L71" s="56"/>
      <c r="M71" s="56"/>
      <c r="N71" s="56"/>
      <c r="O71" s="56"/>
      <c r="P71" s="56"/>
      <c r="Q71" s="56"/>
      <c r="R71" s="56"/>
      <c r="S71" s="56"/>
      <c r="T71" s="56"/>
    </row>
    <row r="72" spans="8:20" s="53" customFormat="1" x14ac:dyDescent="0.2">
      <c r="H72" s="56"/>
      <c r="I72" s="56"/>
      <c r="J72" s="56"/>
      <c r="K72" s="56"/>
      <c r="L72" s="56"/>
      <c r="M72" s="56"/>
      <c r="N72" s="56"/>
      <c r="O72" s="56"/>
      <c r="P72" s="56"/>
      <c r="Q72" s="56"/>
      <c r="R72" s="56"/>
      <c r="S72" s="56"/>
      <c r="T72" s="56"/>
    </row>
    <row r="73" spans="8:20" s="53" customFormat="1" x14ac:dyDescent="0.2">
      <c r="H73" s="56"/>
      <c r="I73" s="56"/>
      <c r="J73" s="56"/>
      <c r="K73" s="56"/>
      <c r="L73" s="56"/>
      <c r="M73" s="56"/>
      <c r="N73" s="56"/>
      <c r="O73" s="56"/>
      <c r="P73" s="56"/>
      <c r="Q73" s="56"/>
      <c r="R73" s="56"/>
      <c r="S73" s="56"/>
      <c r="T73" s="56"/>
    </row>
    <row r="74" spans="8:20" s="53" customFormat="1" x14ac:dyDescent="0.2">
      <c r="H74" s="56"/>
      <c r="I74" s="56"/>
      <c r="J74" s="56"/>
      <c r="K74" s="56"/>
      <c r="L74" s="56"/>
      <c r="M74" s="56"/>
      <c r="N74" s="56"/>
      <c r="O74" s="56"/>
      <c r="P74" s="56"/>
      <c r="Q74" s="56"/>
      <c r="R74" s="56"/>
      <c r="S74" s="56"/>
      <c r="T74" s="56"/>
    </row>
    <row r="75" spans="8:20" s="53" customFormat="1" x14ac:dyDescent="0.2">
      <c r="H75" s="56"/>
      <c r="I75" s="56"/>
      <c r="J75" s="56"/>
      <c r="K75" s="56"/>
      <c r="L75" s="56"/>
      <c r="M75" s="56"/>
      <c r="N75" s="56"/>
      <c r="O75" s="56"/>
      <c r="P75" s="56"/>
      <c r="Q75" s="56"/>
      <c r="R75" s="56"/>
      <c r="S75" s="56"/>
      <c r="T75" s="56"/>
    </row>
    <row r="76" spans="8:20" s="53" customFormat="1" x14ac:dyDescent="0.2">
      <c r="H76" s="56"/>
      <c r="I76" s="56"/>
      <c r="J76" s="56"/>
      <c r="K76" s="56"/>
      <c r="L76" s="56"/>
      <c r="M76" s="56"/>
      <c r="N76" s="56"/>
      <c r="O76" s="56"/>
      <c r="P76" s="56"/>
      <c r="Q76" s="56"/>
      <c r="R76" s="56"/>
      <c r="S76" s="56"/>
      <c r="T76" s="56"/>
    </row>
    <row r="77" spans="8:20" s="53" customFormat="1" x14ac:dyDescent="0.2">
      <c r="H77" s="56"/>
      <c r="I77" s="56"/>
      <c r="J77" s="56"/>
      <c r="K77" s="56"/>
      <c r="L77" s="56"/>
      <c r="M77" s="56"/>
      <c r="N77" s="56"/>
      <c r="O77" s="56"/>
      <c r="P77" s="56"/>
      <c r="Q77" s="56"/>
      <c r="R77" s="56"/>
      <c r="S77" s="56"/>
      <c r="T77" s="56"/>
    </row>
    <row r="78" spans="8:20" s="53" customFormat="1" x14ac:dyDescent="0.2">
      <c r="H78" s="56"/>
      <c r="I78" s="56"/>
      <c r="J78" s="56"/>
      <c r="K78" s="56"/>
      <c r="L78" s="56"/>
      <c r="M78" s="56"/>
      <c r="N78" s="56"/>
      <c r="O78" s="56"/>
      <c r="P78" s="56"/>
      <c r="Q78" s="56"/>
      <c r="R78" s="56"/>
      <c r="S78" s="56"/>
      <c r="T78" s="56"/>
    </row>
    <row r="79" spans="8:20" s="53" customFormat="1" x14ac:dyDescent="0.2">
      <c r="H79" s="56"/>
      <c r="I79" s="56"/>
      <c r="J79" s="56"/>
      <c r="K79" s="56"/>
      <c r="L79" s="56"/>
      <c r="M79" s="56"/>
      <c r="N79" s="56"/>
      <c r="O79" s="56"/>
      <c r="P79" s="56"/>
      <c r="Q79" s="56"/>
      <c r="R79" s="56"/>
      <c r="S79" s="56"/>
      <c r="T79" s="56"/>
    </row>
    <row r="80" spans="8:20" s="53" customFormat="1" x14ac:dyDescent="0.2">
      <c r="H80" s="56"/>
      <c r="I80" s="56"/>
      <c r="J80" s="56"/>
      <c r="K80" s="56"/>
      <c r="L80" s="56"/>
      <c r="M80" s="56"/>
      <c r="N80" s="56"/>
      <c r="O80" s="56"/>
      <c r="P80" s="56"/>
      <c r="Q80" s="56"/>
      <c r="R80" s="56"/>
      <c r="S80" s="56"/>
      <c r="T80" s="56"/>
    </row>
    <row r="81" spans="8:20" s="53" customFormat="1" x14ac:dyDescent="0.2">
      <c r="H81" s="56"/>
      <c r="I81" s="56"/>
      <c r="J81" s="56"/>
      <c r="K81" s="56"/>
      <c r="L81" s="56"/>
      <c r="M81" s="56"/>
      <c r="N81" s="56"/>
      <c r="O81" s="56"/>
      <c r="P81" s="56"/>
      <c r="Q81" s="56"/>
      <c r="R81" s="56"/>
      <c r="S81" s="56"/>
      <c r="T81" s="56"/>
    </row>
    <row r="82" spans="8:20" s="53" customFormat="1" x14ac:dyDescent="0.2">
      <c r="H82" s="56"/>
      <c r="I82" s="56"/>
      <c r="J82" s="56"/>
      <c r="K82" s="56"/>
      <c r="L82" s="56"/>
      <c r="M82" s="56"/>
      <c r="N82" s="56"/>
      <c r="O82" s="56"/>
      <c r="P82" s="56"/>
      <c r="Q82" s="56"/>
      <c r="R82" s="56"/>
      <c r="S82" s="56"/>
      <c r="T82" s="56"/>
    </row>
    <row r="83" spans="8:20" s="53" customFormat="1" x14ac:dyDescent="0.2">
      <c r="H83" s="56"/>
      <c r="I83" s="56"/>
      <c r="J83" s="56"/>
      <c r="K83" s="56"/>
      <c r="L83" s="56"/>
      <c r="M83" s="56"/>
      <c r="N83" s="56"/>
      <c r="O83" s="56"/>
      <c r="P83" s="56"/>
      <c r="Q83" s="56"/>
      <c r="R83" s="56"/>
      <c r="S83" s="56"/>
      <c r="T83" s="56"/>
    </row>
    <row r="84" spans="8:20" s="53" customFormat="1" x14ac:dyDescent="0.2">
      <c r="H84" s="56"/>
      <c r="I84" s="56"/>
      <c r="J84" s="56"/>
      <c r="K84" s="56"/>
      <c r="L84" s="56"/>
      <c r="M84" s="56"/>
      <c r="N84" s="56"/>
      <c r="O84" s="56"/>
      <c r="P84" s="56"/>
      <c r="Q84" s="56"/>
      <c r="R84" s="56"/>
      <c r="S84" s="56"/>
      <c r="T84" s="56"/>
    </row>
    <row r="85" spans="8:20" s="53" customFormat="1" x14ac:dyDescent="0.2">
      <c r="H85" s="56"/>
      <c r="I85" s="56"/>
      <c r="J85" s="56"/>
      <c r="K85" s="56"/>
      <c r="L85" s="56"/>
      <c r="M85" s="56"/>
      <c r="N85" s="56"/>
      <c r="O85" s="56"/>
      <c r="P85" s="56"/>
      <c r="Q85" s="56"/>
      <c r="R85" s="56"/>
      <c r="S85" s="56"/>
      <c r="T85" s="56"/>
    </row>
    <row r="86" spans="8:20" s="53" customFormat="1" x14ac:dyDescent="0.2">
      <c r="H86" s="56"/>
      <c r="I86" s="56"/>
      <c r="J86" s="56"/>
      <c r="K86" s="56"/>
      <c r="L86" s="56"/>
      <c r="M86" s="56"/>
      <c r="N86" s="56"/>
      <c r="O86" s="56"/>
      <c r="P86" s="56"/>
      <c r="Q86" s="56"/>
      <c r="R86" s="56"/>
      <c r="S86" s="56"/>
      <c r="T86" s="56"/>
    </row>
    <row r="87" spans="8:20" s="53" customFormat="1" x14ac:dyDescent="0.2">
      <c r="H87" s="56"/>
      <c r="I87" s="56"/>
      <c r="J87" s="56"/>
      <c r="K87" s="56"/>
      <c r="L87" s="56"/>
      <c r="M87" s="56"/>
      <c r="N87" s="56"/>
      <c r="O87" s="56"/>
      <c r="P87" s="56"/>
      <c r="Q87" s="56"/>
      <c r="R87" s="56"/>
      <c r="S87" s="56"/>
      <c r="T87" s="56"/>
    </row>
    <row r="88" spans="8:20" s="53" customFormat="1" x14ac:dyDescent="0.2">
      <c r="H88" s="56"/>
      <c r="I88" s="56"/>
      <c r="J88" s="56"/>
      <c r="K88" s="56"/>
      <c r="L88" s="56"/>
      <c r="M88" s="56"/>
      <c r="N88" s="56"/>
      <c r="O88" s="56"/>
      <c r="P88" s="56"/>
      <c r="Q88" s="56"/>
      <c r="R88" s="56"/>
      <c r="S88" s="56"/>
      <c r="T88" s="56"/>
    </row>
    <row r="89" spans="8:20" s="53" customFormat="1" x14ac:dyDescent="0.2">
      <c r="H89" s="56"/>
      <c r="I89" s="56"/>
      <c r="J89" s="56"/>
      <c r="K89" s="56"/>
      <c r="L89" s="56"/>
      <c r="M89" s="56"/>
      <c r="N89" s="56"/>
      <c r="O89" s="56"/>
      <c r="P89" s="56"/>
      <c r="Q89" s="56"/>
      <c r="R89" s="56"/>
      <c r="S89" s="56"/>
      <c r="T89" s="56"/>
    </row>
    <row r="90" spans="8:20" s="53" customFormat="1" x14ac:dyDescent="0.2">
      <c r="H90" s="56"/>
      <c r="I90" s="56"/>
      <c r="J90" s="56"/>
      <c r="K90" s="56"/>
      <c r="L90" s="56"/>
      <c r="M90" s="56"/>
      <c r="N90" s="56"/>
      <c r="O90" s="56"/>
      <c r="P90" s="56"/>
      <c r="Q90" s="56"/>
      <c r="R90" s="56"/>
      <c r="S90" s="56"/>
      <c r="T90" s="56"/>
    </row>
    <row r="91" spans="8:20" s="53" customFormat="1" x14ac:dyDescent="0.2">
      <c r="H91" s="56"/>
      <c r="I91" s="56"/>
      <c r="J91" s="56"/>
      <c r="K91" s="56"/>
      <c r="L91" s="56"/>
      <c r="M91" s="56"/>
      <c r="N91" s="56"/>
      <c r="O91" s="56"/>
      <c r="P91" s="56"/>
      <c r="Q91" s="56"/>
      <c r="R91" s="56"/>
      <c r="S91" s="56"/>
      <c r="T91" s="56"/>
    </row>
    <row r="92" spans="8:20" s="53" customFormat="1" x14ac:dyDescent="0.2">
      <c r="H92" s="56"/>
      <c r="I92" s="56"/>
      <c r="J92" s="56"/>
      <c r="K92" s="56"/>
      <c r="L92" s="56"/>
      <c r="M92" s="56"/>
      <c r="N92" s="56"/>
      <c r="O92" s="56"/>
      <c r="P92" s="56"/>
      <c r="Q92" s="56"/>
      <c r="R92" s="56"/>
      <c r="S92" s="56"/>
      <c r="T92" s="56"/>
    </row>
    <row r="93" spans="8:20" s="53" customFormat="1" x14ac:dyDescent="0.2">
      <c r="H93" s="56"/>
      <c r="I93" s="56"/>
      <c r="J93" s="56"/>
      <c r="K93" s="56"/>
      <c r="L93" s="56"/>
      <c r="M93" s="56"/>
      <c r="N93" s="56"/>
      <c r="O93" s="56"/>
      <c r="P93" s="56"/>
      <c r="Q93" s="56"/>
      <c r="R93" s="56"/>
      <c r="S93" s="56"/>
      <c r="T93" s="56"/>
    </row>
    <row r="94" spans="8:20" s="53" customFormat="1" x14ac:dyDescent="0.2">
      <c r="H94" s="56"/>
      <c r="I94" s="56"/>
      <c r="J94" s="56"/>
      <c r="K94" s="56"/>
      <c r="L94" s="56"/>
      <c r="M94" s="56"/>
      <c r="N94" s="56"/>
      <c r="O94" s="56"/>
      <c r="P94" s="56"/>
      <c r="Q94" s="56"/>
      <c r="R94" s="56"/>
      <c r="S94" s="56"/>
      <c r="T94" s="56"/>
    </row>
    <row r="95" spans="8:20" s="53" customFormat="1" x14ac:dyDescent="0.2">
      <c r="H95" s="56"/>
      <c r="I95" s="56"/>
      <c r="J95" s="56"/>
      <c r="K95" s="56"/>
      <c r="L95" s="56"/>
      <c r="M95" s="56"/>
      <c r="N95" s="56"/>
      <c r="O95" s="56"/>
      <c r="P95" s="56"/>
      <c r="Q95" s="56"/>
      <c r="R95" s="56"/>
      <c r="S95" s="56"/>
      <c r="T95" s="56"/>
    </row>
    <row r="96" spans="8:20" s="53" customFormat="1" x14ac:dyDescent="0.2">
      <c r="H96" s="56"/>
      <c r="I96" s="56"/>
      <c r="J96" s="56"/>
      <c r="K96" s="56"/>
      <c r="L96" s="56"/>
      <c r="M96" s="56"/>
      <c r="N96" s="56"/>
      <c r="O96" s="56"/>
      <c r="P96" s="56"/>
      <c r="Q96" s="56"/>
      <c r="R96" s="56"/>
      <c r="S96" s="56"/>
      <c r="T96" s="56"/>
    </row>
    <row r="97" spans="8:20" s="53" customFormat="1" x14ac:dyDescent="0.2">
      <c r="H97" s="56"/>
      <c r="I97" s="56"/>
      <c r="J97" s="56"/>
      <c r="K97" s="56"/>
      <c r="L97" s="56"/>
      <c r="M97" s="56"/>
      <c r="N97" s="56"/>
      <c r="O97" s="56"/>
      <c r="P97" s="56"/>
      <c r="Q97" s="56"/>
      <c r="R97" s="56"/>
      <c r="S97" s="56"/>
      <c r="T97" s="56"/>
    </row>
    <row r="98" spans="8:20" s="53" customFormat="1" x14ac:dyDescent="0.2">
      <c r="H98" s="56"/>
      <c r="I98" s="56"/>
      <c r="J98" s="56"/>
      <c r="K98" s="56"/>
      <c r="L98" s="56"/>
      <c r="M98" s="56"/>
      <c r="N98" s="56"/>
      <c r="O98" s="56"/>
      <c r="P98" s="56"/>
      <c r="Q98" s="56"/>
      <c r="R98" s="56"/>
      <c r="S98" s="56"/>
      <c r="T98" s="56"/>
    </row>
    <row r="99" spans="8:20" s="53" customFormat="1" x14ac:dyDescent="0.2">
      <c r="H99" s="56"/>
      <c r="I99" s="56"/>
      <c r="J99" s="56"/>
      <c r="K99" s="56"/>
      <c r="L99" s="56"/>
      <c r="M99" s="56"/>
      <c r="N99" s="56"/>
      <c r="O99" s="56"/>
      <c r="P99" s="56"/>
      <c r="Q99" s="56"/>
      <c r="R99" s="56"/>
      <c r="S99" s="56"/>
      <c r="T99" s="56"/>
    </row>
    <row r="100" spans="8:20" s="53" customFormat="1" x14ac:dyDescent="0.2">
      <c r="H100" s="56"/>
      <c r="I100" s="56"/>
      <c r="J100" s="56"/>
      <c r="K100" s="56"/>
      <c r="L100" s="56"/>
      <c r="M100" s="56"/>
      <c r="N100" s="56"/>
      <c r="O100" s="56"/>
      <c r="P100" s="56"/>
      <c r="Q100" s="56"/>
      <c r="R100" s="56"/>
      <c r="S100" s="56"/>
      <c r="T100" s="56"/>
    </row>
    <row r="101" spans="8:20" s="53" customFormat="1" x14ac:dyDescent="0.2">
      <c r="H101" s="56"/>
      <c r="I101" s="56"/>
      <c r="J101" s="56"/>
      <c r="K101" s="56"/>
      <c r="L101" s="56"/>
      <c r="M101" s="56"/>
      <c r="N101" s="56"/>
      <c r="O101" s="56"/>
      <c r="P101" s="56"/>
      <c r="Q101" s="56"/>
      <c r="R101" s="56"/>
      <c r="S101" s="56"/>
      <c r="T101" s="56"/>
    </row>
    <row r="102" spans="8:20" s="53" customFormat="1" x14ac:dyDescent="0.2">
      <c r="H102" s="56"/>
      <c r="I102" s="56"/>
      <c r="J102" s="56"/>
      <c r="K102" s="56"/>
      <c r="L102" s="56"/>
      <c r="M102" s="56"/>
      <c r="N102" s="56"/>
      <c r="O102" s="56"/>
      <c r="P102" s="56"/>
      <c r="Q102" s="56"/>
      <c r="R102" s="56"/>
      <c r="S102" s="56"/>
      <c r="T102" s="56"/>
    </row>
    <row r="103" spans="8:20" s="53" customFormat="1" x14ac:dyDescent="0.2">
      <c r="H103" s="56"/>
      <c r="I103" s="56"/>
      <c r="J103" s="56"/>
      <c r="K103" s="56"/>
      <c r="L103" s="56"/>
      <c r="M103" s="56"/>
      <c r="N103" s="56"/>
      <c r="O103" s="56"/>
      <c r="P103" s="56"/>
      <c r="Q103" s="56"/>
      <c r="R103" s="56"/>
      <c r="S103" s="56"/>
      <c r="T103" s="56"/>
    </row>
    <row r="104" spans="8:20" s="53" customFormat="1" x14ac:dyDescent="0.2">
      <c r="H104" s="56"/>
      <c r="I104" s="56"/>
      <c r="J104" s="56"/>
      <c r="K104" s="56"/>
      <c r="L104" s="56"/>
      <c r="M104" s="56"/>
      <c r="N104" s="56"/>
      <c r="O104" s="56"/>
      <c r="P104" s="56"/>
      <c r="Q104" s="56"/>
      <c r="R104" s="56"/>
      <c r="S104" s="56"/>
      <c r="T104" s="56"/>
    </row>
  </sheetData>
  <sheetProtection password="E91C" sheet="1" objects="1" scenarios="1"/>
  <mergeCells count="217">
    <mergeCell ref="Y21:Y22"/>
    <mergeCell ref="Y24:Y25"/>
    <mergeCell ref="Y27:Y28"/>
    <mergeCell ref="Y30:Y31"/>
    <mergeCell ref="Y33:Y34"/>
    <mergeCell ref="Y36:Y37"/>
    <mergeCell ref="Y39:Y40"/>
    <mergeCell ref="Y42:Y43"/>
    <mergeCell ref="G50:H50"/>
    <mergeCell ref="S50:X50"/>
    <mergeCell ref="M26:M28"/>
    <mergeCell ref="N26:N28"/>
    <mergeCell ref="O26:O28"/>
    <mergeCell ref="P26:P28"/>
    <mergeCell ref="H29:H31"/>
    <mergeCell ref="I29:I31"/>
    <mergeCell ref="J29:J31"/>
    <mergeCell ref="K29:K31"/>
    <mergeCell ref="L29:L31"/>
    <mergeCell ref="M29:M31"/>
    <mergeCell ref="N29:N31"/>
    <mergeCell ref="O29:O31"/>
    <mergeCell ref="P29:P31"/>
    <mergeCell ref="H26:H28"/>
    <mergeCell ref="B47:C47"/>
    <mergeCell ref="N47:P47"/>
    <mergeCell ref="J47:M47"/>
    <mergeCell ref="K48:M48"/>
    <mergeCell ref="K49:M49"/>
    <mergeCell ref="K50:M50"/>
    <mergeCell ref="G51:H51"/>
    <mergeCell ref="S51:X51"/>
    <mergeCell ref="G47:H47"/>
    <mergeCell ref="S47:X47"/>
    <mergeCell ref="G48:H48"/>
    <mergeCell ref="S48:X48"/>
    <mergeCell ref="G49:H49"/>
    <mergeCell ref="S49:X49"/>
    <mergeCell ref="N48:P48"/>
    <mergeCell ref="N49:P49"/>
    <mergeCell ref="N50:P50"/>
    <mergeCell ref="X12:X13"/>
    <mergeCell ref="Y12:Y13"/>
    <mergeCell ref="Q14:W14"/>
    <mergeCell ref="Q17:W17"/>
    <mergeCell ref="Q20:W20"/>
    <mergeCell ref="Q19:W19"/>
    <mergeCell ref="Q18:W18"/>
    <mergeCell ref="Q16:W16"/>
    <mergeCell ref="Q15:W15"/>
    <mergeCell ref="Y15:Y16"/>
    <mergeCell ref="Y18:Y19"/>
    <mergeCell ref="B12:B13"/>
    <mergeCell ref="C12:C13"/>
    <mergeCell ref="D12:G13"/>
    <mergeCell ref="H12:M12"/>
    <mergeCell ref="N12:P12"/>
    <mergeCell ref="Q12:W13"/>
    <mergeCell ref="C14:C16"/>
    <mergeCell ref="C17:C19"/>
    <mergeCell ref="C20:C22"/>
    <mergeCell ref="H14:H16"/>
    <mergeCell ref="N14:N16"/>
    <mergeCell ref="O14:O16"/>
    <mergeCell ref="P14:P16"/>
    <mergeCell ref="H17:H19"/>
    <mergeCell ref="I17:I19"/>
    <mergeCell ref="J17:J19"/>
    <mergeCell ref="K17:K19"/>
    <mergeCell ref="L17:L19"/>
    <mergeCell ref="M17:M19"/>
    <mergeCell ref="N17:N19"/>
    <mergeCell ref="O17:O19"/>
    <mergeCell ref="P17:P19"/>
    <mergeCell ref="I14:I16"/>
    <mergeCell ref="J14:J16"/>
    <mergeCell ref="N10:O10"/>
    <mergeCell ref="B7:C7"/>
    <mergeCell ref="D7:O7"/>
    <mergeCell ref="R7:S8"/>
    <mergeCell ref="V7:W8"/>
    <mergeCell ref="B10:C10"/>
    <mergeCell ref="D10:G10"/>
    <mergeCell ref="H10:I10"/>
    <mergeCell ref="J10:K10"/>
    <mergeCell ref="L10:M10"/>
    <mergeCell ref="X7:Y8"/>
    <mergeCell ref="B8:C8"/>
    <mergeCell ref="D8:O8"/>
    <mergeCell ref="B2:C2"/>
    <mergeCell ref="V2:Y2"/>
    <mergeCell ref="B3:Y3"/>
    <mergeCell ref="S4:Y4"/>
    <mergeCell ref="R6:S6"/>
    <mergeCell ref="V6:W6"/>
    <mergeCell ref="X6:Y6"/>
    <mergeCell ref="B26:B28"/>
    <mergeCell ref="B23:B25"/>
    <mergeCell ref="B20:B22"/>
    <mergeCell ref="B17:B19"/>
    <mergeCell ref="B14:B16"/>
    <mergeCell ref="B41:B43"/>
    <mergeCell ref="B38:B40"/>
    <mergeCell ref="B35:B37"/>
    <mergeCell ref="B32:B34"/>
    <mergeCell ref="B29:B31"/>
    <mergeCell ref="C41:C43"/>
    <mergeCell ref="D41:G43"/>
    <mergeCell ref="D38:G40"/>
    <mergeCell ref="D14:G16"/>
    <mergeCell ref="D17:G19"/>
    <mergeCell ref="D20:G22"/>
    <mergeCell ref="D23:G25"/>
    <mergeCell ref="D26:G28"/>
    <mergeCell ref="D29:G31"/>
    <mergeCell ref="D32:G34"/>
    <mergeCell ref="D35:G37"/>
    <mergeCell ref="C26:C28"/>
    <mergeCell ref="C29:C31"/>
    <mergeCell ref="C32:C34"/>
    <mergeCell ref="C35:C37"/>
    <mergeCell ref="C38:C40"/>
    <mergeCell ref="C23:C25"/>
    <mergeCell ref="K14:K16"/>
    <mergeCell ref="L14:L16"/>
    <mergeCell ref="M14:M16"/>
    <mergeCell ref="M20:M22"/>
    <mergeCell ref="N20:N22"/>
    <mergeCell ref="O20:O22"/>
    <mergeCell ref="P20:P22"/>
    <mergeCell ref="H23:H25"/>
    <mergeCell ref="I23:I25"/>
    <mergeCell ref="J23:J25"/>
    <mergeCell ref="K23:K25"/>
    <mergeCell ref="L23:L25"/>
    <mergeCell ref="M23:M25"/>
    <mergeCell ref="N23:N25"/>
    <mergeCell ref="O23:O25"/>
    <mergeCell ref="P23:P25"/>
    <mergeCell ref="H20:H22"/>
    <mergeCell ref="I20:I22"/>
    <mergeCell ref="J20:J22"/>
    <mergeCell ref="K20:K22"/>
    <mergeCell ref="L20:L22"/>
    <mergeCell ref="I26:I28"/>
    <mergeCell ref="J26:J28"/>
    <mergeCell ref="K26:K28"/>
    <mergeCell ref="L26:L28"/>
    <mergeCell ref="N32:N34"/>
    <mergeCell ref="O32:O34"/>
    <mergeCell ref="P32:P34"/>
    <mergeCell ref="H35:H37"/>
    <mergeCell ref="I35:I37"/>
    <mergeCell ref="J35:J37"/>
    <mergeCell ref="K35:K37"/>
    <mergeCell ref="L35:L37"/>
    <mergeCell ref="M35:M37"/>
    <mergeCell ref="N35:N37"/>
    <mergeCell ref="O35:O37"/>
    <mergeCell ref="P35:P37"/>
    <mergeCell ref="I32:I34"/>
    <mergeCell ref="J32:J34"/>
    <mergeCell ref="K32:K34"/>
    <mergeCell ref="L32:L34"/>
    <mergeCell ref="M32:M34"/>
    <mergeCell ref="H32:H34"/>
    <mergeCell ref="M38:M40"/>
    <mergeCell ref="N38:N40"/>
    <mergeCell ref="O38:O40"/>
    <mergeCell ref="P38:P40"/>
    <mergeCell ref="H41:H43"/>
    <mergeCell ref="I41:I43"/>
    <mergeCell ref="K41:K43"/>
    <mergeCell ref="J41:J43"/>
    <mergeCell ref="L41:L43"/>
    <mergeCell ref="M41:M43"/>
    <mergeCell ref="N41:N43"/>
    <mergeCell ref="O41:O43"/>
    <mergeCell ref="P41:P43"/>
    <mergeCell ref="H38:H40"/>
    <mergeCell ref="I38:I40"/>
    <mergeCell ref="J38:J40"/>
    <mergeCell ref="K38:K40"/>
    <mergeCell ref="L38:L40"/>
    <mergeCell ref="Q25:W25"/>
    <mergeCell ref="Q27:W27"/>
    <mergeCell ref="Q23:W23"/>
    <mergeCell ref="Q26:W26"/>
    <mergeCell ref="Q29:W29"/>
    <mergeCell ref="Q32:W32"/>
    <mergeCell ref="Q35:W35"/>
    <mergeCell ref="Q38:W38"/>
    <mergeCell ref="Q41:W41"/>
    <mergeCell ref="X38:X40"/>
    <mergeCell ref="X41:X43"/>
    <mergeCell ref="Q43:W43"/>
    <mergeCell ref="X14:X16"/>
    <mergeCell ref="X17:X19"/>
    <mergeCell ref="X20:X22"/>
    <mergeCell ref="X23:X25"/>
    <mergeCell ref="X26:X28"/>
    <mergeCell ref="X29:X31"/>
    <mergeCell ref="X32:X34"/>
    <mergeCell ref="X35:X37"/>
    <mergeCell ref="Q36:W36"/>
    <mergeCell ref="Q37:W37"/>
    <mergeCell ref="Q39:W39"/>
    <mergeCell ref="Q40:W40"/>
    <mergeCell ref="Q42:W42"/>
    <mergeCell ref="Q28:W28"/>
    <mergeCell ref="Q30:W30"/>
    <mergeCell ref="Q31:W31"/>
    <mergeCell ref="Q33:W33"/>
    <mergeCell ref="Q34:W34"/>
    <mergeCell ref="Q21:W21"/>
    <mergeCell ref="Q22:W22"/>
    <mergeCell ref="Q24:W24"/>
  </mergeCells>
  <phoneticPr fontId="1"/>
  <conditionalFormatting sqref="H23">
    <cfRule type="expression" dxfId="357" priority="248">
      <formula>IF($D$23&lt;&gt;"",IF($H$23="",1,0))</formula>
    </cfRule>
  </conditionalFormatting>
  <conditionalFormatting sqref="H14">
    <cfRule type="expression" dxfId="356" priority="247">
      <formula>IF($D$14&lt;&gt;"",IF($H$14="",1,0))</formula>
    </cfRule>
  </conditionalFormatting>
  <conditionalFormatting sqref="H17">
    <cfRule type="expression" dxfId="355" priority="246">
      <formula>IF($D$17&lt;&gt;"",IF($H$17="",1,0))</formula>
    </cfRule>
  </conditionalFormatting>
  <conditionalFormatting sqref="H20">
    <cfRule type="expression" dxfId="354" priority="245">
      <formula>IF($D$20&lt;&gt;"",IF($H$20="",1,0))</formula>
    </cfRule>
  </conditionalFormatting>
  <conditionalFormatting sqref="H26">
    <cfRule type="expression" dxfId="353" priority="244">
      <formula>IF($D$26&lt;&gt;"",IF($H$26="",1,0))</formula>
    </cfRule>
  </conditionalFormatting>
  <conditionalFormatting sqref="H29">
    <cfRule type="expression" dxfId="352" priority="243">
      <formula>IF($D$29&lt;&gt;"",IF($H$29="",1,0))</formula>
    </cfRule>
  </conditionalFormatting>
  <conditionalFormatting sqref="H32">
    <cfRule type="expression" dxfId="351" priority="242">
      <formula>IF($D$32&lt;&gt;"",IF($H$32="",1,0))</formula>
    </cfRule>
  </conditionalFormatting>
  <conditionalFormatting sqref="H35">
    <cfRule type="expression" dxfId="350" priority="241">
      <formula>IF($D$35&lt;&gt;"",IF($H$35="",1,0))</formula>
    </cfRule>
  </conditionalFormatting>
  <conditionalFormatting sqref="H38">
    <cfRule type="expression" dxfId="349" priority="240">
      <formula>IF($D$38&lt;&gt;"",IF($H$38="",1,0))</formula>
    </cfRule>
  </conditionalFormatting>
  <conditionalFormatting sqref="H41">
    <cfRule type="expression" dxfId="348" priority="239">
      <formula>IF($D$41&lt;&gt;"",IF($H$41="",1,0))</formula>
    </cfRule>
  </conditionalFormatting>
  <conditionalFormatting sqref="I14">
    <cfRule type="expression" dxfId="347" priority="238">
      <formula>IF($D$14&lt;&gt;"",IF($I$14="",1,0))</formula>
    </cfRule>
  </conditionalFormatting>
  <conditionalFormatting sqref="I17">
    <cfRule type="expression" dxfId="346" priority="237">
      <formula>IF($D$17&lt;&gt;"",IF($I$17="",1,0))</formula>
    </cfRule>
  </conditionalFormatting>
  <conditionalFormatting sqref="I20">
    <cfRule type="expression" dxfId="345" priority="236">
      <formula>IF($D$20&lt;&gt;"",IF($I$20="",1,0))</formula>
    </cfRule>
  </conditionalFormatting>
  <conditionalFormatting sqref="I23">
    <cfRule type="expression" dxfId="344" priority="235">
      <formula>IF($D$23&lt;&gt;"",IF($I$23="",1,0))</formula>
    </cfRule>
  </conditionalFormatting>
  <conditionalFormatting sqref="I26">
    <cfRule type="expression" dxfId="343" priority="234">
      <formula>IF($D$26&lt;&gt;"",IF($I$26="",1,0))</formula>
    </cfRule>
  </conditionalFormatting>
  <conditionalFormatting sqref="I29">
    <cfRule type="expression" dxfId="342" priority="233">
      <formula>IF($D$29&lt;&gt;"",IF($I$29="",1,0))</formula>
    </cfRule>
  </conditionalFormatting>
  <conditionalFormatting sqref="I32">
    <cfRule type="expression" dxfId="341" priority="232">
      <formula>IF($D$32&lt;&gt;"",IF($I$32="",1,0))</formula>
    </cfRule>
  </conditionalFormatting>
  <conditionalFormatting sqref="I35">
    <cfRule type="expression" dxfId="340" priority="231">
      <formula>IF($D$35&lt;&gt;"",IF($I$35="",1,0))</formula>
    </cfRule>
  </conditionalFormatting>
  <conditionalFormatting sqref="I38">
    <cfRule type="expression" dxfId="339" priority="230">
      <formula>IF($D$38&lt;&gt;"",IF($I$38="",1,0))</formula>
    </cfRule>
  </conditionalFormatting>
  <conditionalFormatting sqref="I41">
    <cfRule type="expression" dxfId="338" priority="229">
      <formula>IF($D$41&lt;&gt;"",IF($I$41="",1,0))</formula>
    </cfRule>
  </conditionalFormatting>
  <conditionalFormatting sqref="J14">
    <cfRule type="expression" dxfId="337" priority="228">
      <formula>IF($D$14&lt;&gt;"",IF($J$14="",1,0))</formula>
    </cfRule>
  </conditionalFormatting>
  <conditionalFormatting sqref="J17">
    <cfRule type="expression" dxfId="336" priority="227">
      <formula>IF($D$17&lt;&gt;"",IF($J$17="",1,0))</formula>
    </cfRule>
  </conditionalFormatting>
  <conditionalFormatting sqref="J20">
    <cfRule type="expression" dxfId="335" priority="226">
      <formula>IF($D$20&lt;&gt;"",IF($J$20="",1,0))</formula>
    </cfRule>
  </conditionalFormatting>
  <conditionalFormatting sqref="J23">
    <cfRule type="expression" dxfId="334" priority="225">
      <formula>IF($D$23&lt;&gt;"",IF($J$23="",1,0))</formula>
    </cfRule>
  </conditionalFormatting>
  <conditionalFormatting sqref="J26">
    <cfRule type="expression" dxfId="333" priority="224">
      <formula>IF($D$26&lt;&gt;"",IF($J$26="",1,0))</formula>
    </cfRule>
  </conditionalFormatting>
  <conditionalFormatting sqref="J29">
    <cfRule type="expression" dxfId="332" priority="223">
      <formula>IF($D$29&lt;&gt;"",IF($J$29="",1,0))</formula>
    </cfRule>
  </conditionalFormatting>
  <conditionalFormatting sqref="J32">
    <cfRule type="expression" dxfId="331" priority="222">
      <formula>IF($D$32&lt;&gt;"",IF($J$32="",1,0))</formula>
    </cfRule>
  </conditionalFormatting>
  <conditionalFormatting sqref="J35">
    <cfRule type="expression" dxfId="330" priority="221">
      <formula>IF($D$35&lt;&gt;"",IF($J$35="",1,0))</formula>
    </cfRule>
  </conditionalFormatting>
  <conditionalFormatting sqref="J38">
    <cfRule type="expression" dxfId="329" priority="220">
      <formula>IF($D$38&lt;&gt;"",IF($J$38="",1,0))</formula>
    </cfRule>
  </conditionalFormatting>
  <conditionalFormatting sqref="J41">
    <cfRule type="expression" dxfId="328" priority="219">
      <formula>IF($D$41&lt;&gt;"",IF($J$41="",1,0))</formula>
    </cfRule>
  </conditionalFormatting>
  <conditionalFormatting sqref="K14">
    <cfRule type="expression" dxfId="327" priority="218">
      <formula>IF($D$14&lt;&gt;"",IF($K$14="",1,0))</formula>
    </cfRule>
  </conditionalFormatting>
  <conditionalFormatting sqref="K17">
    <cfRule type="expression" dxfId="326" priority="217">
      <formula>IF($D$17&lt;&gt;"",IF($K$17="",1,0))</formula>
    </cfRule>
  </conditionalFormatting>
  <conditionalFormatting sqref="K20">
    <cfRule type="expression" dxfId="325" priority="216">
      <formula>IF($D$20&lt;&gt;"",IF($K$20="",1,0))</formula>
    </cfRule>
  </conditionalFormatting>
  <conditionalFormatting sqref="K23">
    <cfRule type="expression" dxfId="324" priority="215">
      <formula>IF($D$23&lt;&gt;"",IF($K$23="",1,0))</formula>
    </cfRule>
  </conditionalFormatting>
  <conditionalFormatting sqref="K26">
    <cfRule type="expression" dxfId="323" priority="213">
      <formula>IF($D$26&lt;&gt;"",IF($K$26="",1,0))</formula>
    </cfRule>
    <cfRule type="expression" dxfId="322" priority="214">
      <formula>IF($D$26&lt;&gt;"",IF($K$26="",1,0))</formula>
    </cfRule>
  </conditionalFormatting>
  <conditionalFormatting sqref="K29">
    <cfRule type="expression" dxfId="321" priority="212">
      <formula>IF($D$29&lt;&gt;"",IF($K$29="",1,0))</formula>
    </cfRule>
  </conditionalFormatting>
  <conditionalFormatting sqref="K32">
    <cfRule type="expression" dxfId="320" priority="211">
      <formula>IF($D$32&lt;&gt;"",IF($K$32="",1,0))</formula>
    </cfRule>
  </conditionalFormatting>
  <conditionalFormatting sqref="K35">
    <cfRule type="expression" dxfId="319" priority="210">
      <formula>IF($D$35&lt;&gt;"",IF($K$35="",1,0))</formula>
    </cfRule>
  </conditionalFormatting>
  <conditionalFormatting sqref="K38">
    <cfRule type="expression" dxfId="318" priority="209">
      <formula>IF($D$38&lt;&gt;"",IF($K$38="",1,0))</formula>
    </cfRule>
  </conditionalFormatting>
  <conditionalFormatting sqref="K41">
    <cfRule type="expression" dxfId="317" priority="208">
      <formula>IF($D$41&lt;&gt;"",IF($K$41="",1,0))</formula>
    </cfRule>
  </conditionalFormatting>
  <conditionalFormatting sqref="L14">
    <cfRule type="expression" dxfId="316" priority="207">
      <formula>IF($D$14&lt;&gt;"",IF($L$14="",1,0))</formula>
    </cfRule>
  </conditionalFormatting>
  <conditionalFormatting sqref="L17">
    <cfRule type="expression" dxfId="315" priority="206">
      <formula>IF($D$17&lt;&gt;"",IF($L$17="",1,0))</formula>
    </cfRule>
  </conditionalFormatting>
  <conditionalFormatting sqref="L20">
    <cfRule type="expression" dxfId="314" priority="205">
      <formula>IF($D$20&lt;&gt;"",IF($L$20="",1,0))</formula>
    </cfRule>
  </conditionalFormatting>
  <conditionalFormatting sqref="L23">
    <cfRule type="expression" dxfId="313" priority="204">
      <formula>IF($D$23&lt;&gt;"",IF($L$23="",1,0))</formula>
    </cfRule>
  </conditionalFormatting>
  <conditionalFormatting sqref="L26">
    <cfRule type="expression" dxfId="312" priority="202">
      <formula>IF($D$26&lt;&gt;"",IF($L$26="",1,0))</formula>
    </cfRule>
    <cfRule type="expression" dxfId="311" priority="203">
      <formula>IF($D$26&lt;&gt;"",IF($L$26="",1,0))</formula>
    </cfRule>
  </conditionalFormatting>
  <conditionalFormatting sqref="L29">
    <cfRule type="expression" dxfId="310" priority="201">
      <formula>IF($D$29&lt;&gt;"",IF($L$29="",1,0))</formula>
    </cfRule>
  </conditionalFormatting>
  <conditionalFormatting sqref="L32">
    <cfRule type="expression" dxfId="309" priority="200">
      <formula>IF($D$32&lt;&gt;"",IF($L$32="",1,0))</formula>
    </cfRule>
  </conditionalFormatting>
  <conditionalFormatting sqref="L35">
    <cfRule type="expression" dxfId="308" priority="199">
      <formula>IF($D$35&lt;&gt;"",IF($L$35="",1,0))</formula>
    </cfRule>
  </conditionalFormatting>
  <conditionalFormatting sqref="L38">
    <cfRule type="expression" dxfId="307" priority="198">
      <formula>IF($D$38&lt;&gt;"",IF($L$38="",1,0))</formula>
    </cfRule>
  </conditionalFormatting>
  <conditionalFormatting sqref="L41">
    <cfRule type="expression" dxfId="306" priority="197">
      <formula>IF($D$41&lt;&gt;"",IF($L$41="",1,0))</formula>
    </cfRule>
  </conditionalFormatting>
  <conditionalFormatting sqref="M14">
    <cfRule type="expression" dxfId="305" priority="196">
      <formula>IF($D$14&lt;&gt;"",IF($M$14="",1,0))</formula>
    </cfRule>
  </conditionalFormatting>
  <conditionalFormatting sqref="M17">
    <cfRule type="expression" dxfId="304" priority="195">
      <formula>IF($D$17&lt;&gt;"",IF($M$17="",1,0))</formula>
    </cfRule>
  </conditionalFormatting>
  <conditionalFormatting sqref="M20">
    <cfRule type="expression" dxfId="303" priority="194">
      <formula>IF($D$20&lt;&gt;"",IF($M$20="",1,0))</formula>
    </cfRule>
  </conditionalFormatting>
  <conditionalFormatting sqref="M23">
    <cfRule type="expression" dxfId="302" priority="193">
      <formula>IF($D$23&lt;&gt;"",IF($M$23="",1,0))</formula>
    </cfRule>
  </conditionalFormatting>
  <conditionalFormatting sqref="M26">
    <cfRule type="expression" dxfId="301" priority="192">
      <formula>IF($D$26&lt;&gt;"",IF($M$26="",1,0))</formula>
    </cfRule>
  </conditionalFormatting>
  <conditionalFormatting sqref="M29">
    <cfRule type="expression" dxfId="300" priority="191">
      <formula>IF($D$29&lt;&gt;"",IF($M$29="",1,0))</formula>
    </cfRule>
  </conditionalFormatting>
  <conditionalFormatting sqref="M32">
    <cfRule type="expression" dxfId="299" priority="190">
      <formula>IF($D$32&lt;&gt;"",IF($M$32="",1,0))</formula>
    </cfRule>
  </conditionalFormatting>
  <conditionalFormatting sqref="M35">
    <cfRule type="expression" dxfId="298" priority="189">
      <formula>IF($D$35&lt;&gt;"",IF($M$35="",1,0))</formula>
    </cfRule>
  </conditionalFormatting>
  <conditionalFormatting sqref="M38">
    <cfRule type="expression" dxfId="297" priority="188">
      <formula>IF($D$38&lt;&gt;"",IF($M$38="",1,0))</formula>
    </cfRule>
  </conditionalFormatting>
  <conditionalFormatting sqref="M41">
    <cfRule type="expression" dxfId="296" priority="187">
      <formula>IF($D$41&lt;&gt;"",IF($M$41="",1,0))</formula>
    </cfRule>
  </conditionalFormatting>
  <conditionalFormatting sqref="O14">
    <cfRule type="expression" dxfId="295" priority="176">
      <formula>IF($D$14&lt;&gt;"",IF($O$14="",1,0))</formula>
    </cfRule>
  </conditionalFormatting>
  <conditionalFormatting sqref="O17">
    <cfRule type="expression" dxfId="294" priority="175">
      <formula>IF($D$17&lt;&gt;"",IF($O$17="",1,0))</formula>
    </cfRule>
  </conditionalFormatting>
  <conditionalFormatting sqref="O20">
    <cfRule type="expression" dxfId="293" priority="174">
      <formula>IF($D$20&lt;&gt;"",IF($O$20="",1,0))</formula>
    </cfRule>
  </conditionalFormatting>
  <conditionalFormatting sqref="O23">
    <cfRule type="expression" dxfId="292" priority="173">
      <formula>IF($D$23&lt;&gt;"",IF($O$23="",1,0))</formula>
    </cfRule>
  </conditionalFormatting>
  <conditionalFormatting sqref="O26">
    <cfRule type="expression" dxfId="291" priority="172">
      <formula>IF($D$26&lt;&gt;"",IF($O$26="",1,0))</formula>
    </cfRule>
  </conditionalFormatting>
  <conditionalFormatting sqref="O29">
    <cfRule type="expression" dxfId="290" priority="171">
      <formula>IF($D$29&lt;&gt;"",IF($O$29="",1,0))</formula>
    </cfRule>
  </conditionalFormatting>
  <conditionalFormatting sqref="O32">
    <cfRule type="expression" dxfId="289" priority="170">
      <formula>IF($D$32&lt;&gt;"",IF($O$32="",1,0))</formula>
    </cfRule>
  </conditionalFormatting>
  <conditionalFormatting sqref="O35">
    <cfRule type="expression" dxfId="288" priority="169">
      <formula>IF($D$35&lt;&gt;"",IF($O$35="",1,0))</formula>
    </cfRule>
  </conditionalFormatting>
  <conditionalFormatting sqref="O38">
    <cfRule type="expression" dxfId="287" priority="168">
      <formula>IF($D$38&lt;&gt;"",IF($O$38="",1,0))</formula>
    </cfRule>
  </conditionalFormatting>
  <conditionalFormatting sqref="O41">
    <cfRule type="expression" dxfId="286" priority="167">
      <formula>IF($D$41&lt;&gt;"",IF($O$41="",1,0))</formula>
    </cfRule>
  </conditionalFormatting>
  <conditionalFormatting sqref="P14">
    <cfRule type="expression" dxfId="285" priority="166">
      <formula>IF($D$14&lt;&gt;"",IF($P$14="",1,0))</formula>
    </cfRule>
  </conditionalFormatting>
  <conditionalFormatting sqref="P17">
    <cfRule type="expression" dxfId="284" priority="165">
      <formula>IF($D$17&lt;&gt;"",IF($P$17="",1,0))</formula>
    </cfRule>
  </conditionalFormatting>
  <conditionalFormatting sqref="P20">
    <cfRule type="expression" dxfId="283" priority="164">
      <formula>IF($D$20&lt;&gt;"",IF($P$20="",1,0))</formula>
    </cfRule>
  </conditionalFormatting>
  <conditionalFormatting sqref="P23">
    <cfRule type="expression" dxfId="282" priority="163">
      <formula>IF($D$23&lt;&gt;"",IF($P$23="",1,0))</formula>
    </cfRule>
  </conditionalFormatting>
  <conditionalFormatting sqref="P26">
    <cfRule type="expression" dxfId="281" priority="162">
      <formula>IF($D$26&lt;&gt;"",IF($P$26="",1,0))</formula>
    </cfRule>
  </conditionalFormatting>
  <conditionalFormatting sqref="P29">
    <cfRule type="expression" dxfId="280" priority="161">
      <formula>IF($D$29&lt;&gt;"",IF($P$29="",1,0))</formula>
    </cfRule>
  </conditionalFormatting>
  <conditionalFormatting sqref="P32">
    <cfRule type="expression" dxfId="279" priority="160">
      <formula>IF($D$32&lt;&gt;"",IF($P$32="",1,0))</formula>
    </cfRule>
  </conditionalFormatting>
  <conditionalFormatting sqref="P35">
    <cfRule type="expression" dxfId="278" priority="159">
      <formula>IF($D$35&lt;&gt;"",IF($P$35="",1,0))</formula>
    </cfRule>
  </conditionalFormatting>
  <conditionalFormatting sqref="P38">
    <cfRule type="expression" dxfId="277" priority="158">
      <formula>IF($D$38&lt;&gt;"",IF($P$38="",1,0))</formula>
    </cfRule>
  </conditionalFormatting>
  <conditionalFormatting sqref="P41">
    <cfRule type="expression" dxfId="276" priority="157">
      <formula>IF($D$41&lt;&gt;"",IF($P$41="",1,0))</formula>
    </cfRule>
  </conditionalFormatting>
  <conditionalFormatting sqref="Q23:W23">
    <cfRule type="expression" dxfId="275" priority="129">
      <formula>IF($C$23="　",1,0)</formula>
    </cfRule>
  </conditionalFormatting>
  <conditionalFormatting sqref="Q26:W26">
    <cfRule type="expression" dxfId="274" priority="106">
      <formula>IF($C$26="　",1,0)</formula>
    </cfRule>
  </conditionalFormatting>
  <conditionalFormatting sqref="Q29:W29">
    <cfRule type="expression" dxfId="273" priority="101">
      <formula>IF($C$29="　",1,0)</formula>
    </cfRule>
  </conditionalFormatting>
  <conditionalFormatting sqref="Q32:W32">
    <cfRule type="expression" dxfId="272" priority="96">
      <formula>IF($C$32="　",1,0)</formula>
    </cfRule>
  </conditionalFormatting>
  <conditionalFormatting sqref="Q35:W35">
    <cfRule type="expression" dxfId="271" priority="91">
      <formula>IF($C$35="　",1,0)</formula>
    </cfRule>
  </conditionalFormatting>
  <conditionalFormatting sqref="Q38:W38">
    <cfRule type="expression" dxfId="270" priority="86">
      <formula>IF($C$38="　",1,0)</formula>
    </cfRule>
  </conditionalFormatting>
  <conditionalFormatting sqref="Q41:W41">
    <cfRule type="expression" dxfId="269" priority="81">
      <formula>IF($C$41="　",1,0)</formula>
    </cfRule>
  </conditionalFormatting>
  <conditionalFormatting sqref="Q42:W42">
    <cfRule type="expression" dxfId="268" priority="78">
      <formula>IF($C$41="　",1,0)</formula>
    </cfRule>
  </conditionalFormatting>
  <conditionalFormatting sqref="Q43:W43">
    <cfRule type="expression" dxfId="267" priority="77">
      <formula>IF($C$41="　",1,0)</formula>
    </cfRule>
  </conditionalFormatting>
  <conditionalFormatting sqref="Q14:W14">
    <cfRule type="expression" dxfId="266" priority="76">
      <formula>IF($C$14="　",1,0)</formula>
    </cfRule>
  </conditionalFormatting>
  <conditionalFormatting sqref="Q15:W15">
    <cfRule type="expression" dxfId="265" priority="73">
      <formula>IF($C$14="　",1,0)</formula>
    </cfRule>
  </conditionalFormatting>
  <conditionalFormatting sqref="Q16:W16">
    <cfRule type="expression" dxfId="264" priority="72">
      <formula>IF($C$14="　",1,0)</formula>
    </cfRule>
  </conditionalFormatting>
  <conditionalFormatting sqref="Q17:W17">
    <cfRule type="expression" dxfId="263" priority="71">
      <formula>IF($C$17="　",1,0)</formula>
    </cfRule>
  </conditionalFormatting>
  <conditionalFormatting sqref="Q20:W20">
    <cfRule type="expression" dxfId="262" priority="61">
      <formula>IF($C$20="　",1,0)</formula>
    </cfRule>
  </conditionalFormatting>
  <conditionalFormatting sqref="J23:J25">
    <cfRule type="expression" dxfId="261" priority="56">
      <formula>IF($C$23="　",1,0)</formula>
    </cfRule>
  </conditionalFormatting>
  <conditionalFormatting sqref="J14:J16">
    <cfRule type="expression" dxfId="260" priority="55">
      <formula>IF($C$14="　",1,0)</formula>
    </cfRule>
  </conditionalFormatting>
  <conditionalFormatting sqref="J17:J19">
    <cfRule type="expression" dxfId="259" priority="54">
      <formula>IF($C$17="　",1,0)</formula>
    </cfRule>
  </conditionalFormatting>
  <conditionalFormatting sqref="J20:J22">
    <cfRule type="expression" dxfId="258" priority="53">
      <formula>IF($C$20="　",1,0)</formula>
    </cfRule>
  </conditionalFormatting>
  <conditionalFormatting sqref="J26:J28">
    <cfRule type="expression" dxfId="257" priority="52">
      <formula>IF($C$26="　",1,0)</formula>
    </cfRule>
  </conditionalFormatting>
  <conditionalFormatting sqref="J29:J31">
    <cfRule type="expression" dxfId="256" priority="51">
      <formula>IF($C$29="　",1,0)</formula>
    </cfRule>
  </conditionalFormatting>
  <conditionalFormatting sqref="J32:J34">
    <cfRule type="expression" dxfId="255" priority="50">
      <formula>IF($C$32="　",1,0)</formula>
    </cfRule>
  </conditionalFormatting>
  <conditionalFormatting sqref="J35:J37">
    <cfRule type="expression" dxfId="254" priority="49">
      <formula>IF($C$35="　",1,0)</formula>
    </cfRule>
  </conditionalFormatting>
  <conditionalFormatting sqref="J38:J40">
    <cfRule type="expression" dxfId="253" priority="48">
      <formula>IF($C$38="　",1,0)</formula>
    </cfRule>
  </conditionalFormatting>
  <conditionalFormatting sqref="J41:J43">
    <cfRule type="expression" dxfId="252" priority="47">
      <formula>IF($C$41="　",1,0)</formula>
    </cfRule>
  </conditionalFormatting>
  <conditionalFormatting sqref="N14">
    <cfRule type="expression" dxfId="251" priority="36">
      <formula>IF($D$14&lt;&gt;"",IF($N$14="",1,0))</formula>
    </cfRule>
  </conditionalFormatting>
  <conditionalFormatting sqref="N17">
    <cfRule type="expression" dxfId="250" priority="35">
      <formula>IF($D$17&lt;&gt;"",IF($N$17="",1,0))</formula>
    </cfRule>
  </conditionalFormatting>
  <conditionalFormatting sqref="N20">
    <cfRule type="expression" dxfId="249" priority="34">
      <formula>IF($D$20&lt;&gt;"",IF($N$20="",1,0))</formula>
    </cfRule>
  </conditionalFormatting>
  <conditionalFormatting sqref="N23">
    <cfRule type="expression" dxfId="248" priority="33">
      <formula>IF($D$23&lt;&gt;"",IF($N$23="",1,0))</formula>
    </cfRule>
  </conditionalFormatting>
  <conditionalFormatting sqref="N26">
    <cfRule type="expression" dxfId="247" priority="32">
      <formula>IF($D$26&lt;&gt;"",IF($N$26="",1,0))</formula>
    </cfRule>
  </conditionalFormatting>
  <conditionalFormatting sqref="N29">
    <cfRule type="expression" dxfId="246" priority="31">
      <formula>IF($D$29&lt;&gt;"",IF($N$29="",1,0))</formula>
    </cfRule>
  </conditionalFormatting>
  <conditionalFormatting sqref="N32">
    <cfRule type="expression" dxfId="245" priority="30">
      <formula>IF($D$32&lt;&gt;"",IF($N$32="",1,0))</formula>
    </cfRule>
  </conditionalFormatting>
  <conditionalFormatting sqref="N35">
    <cfRule type="expression" dxfId="244" priority="29">
      <formula>IF($D$35&lt;&gt;"",IF($N$35="",1,0))</formula>
    </cfRule>
  </conditionalFormatting>
  <conditionalFormatting sqref="N38">
    <cfRule type="expression" dxfId="243" priority="28">
      <formula>IF($D$38&lt;&gt;"",IF($N$38="",1,0))</formula>
    </cfRule>
  </conditionalFormatting>
  <conditionalFormatting sqref="N41">
    <cfRule type="expression" dxfId="242" priority="27">
      <formula>IF($D$41&lt;&gt;"",IF($N$41="",1,0))</formula>
    </cfRule>
  </conditionalFormatting>
  <conditionalFormatting sqref="N23:N25">
    <cfRule type="expression" dxfId="241" priority="26">
      <formula>IF($C$23="　",1,0)</formula>
    </cfRule>
  </conditionalFormatting>
  <conditionalFormatting sqref="N14:N16">
    <cfRule type="expression" dxfId="240" priority="25">
      <formula>IF($C$14="　",1,0)</formula>
    </cfRule>
  </conditionalFormatting>
  <conditionalFormatting sqref="N17:N19">
    <cfRule type="expression" dxfId="239" priority="24">
      <formula>IF($C$17="　",1,0)</formula>
    </cfRule>
  </conditionalFormatting>
  <conditionalFormatting sqref="N20:N22">
    <cfRule type="expression" dxfId="238" priority="23">
      <formula>IF($C$20="　",1,0)</formula>
    </cfRule>
  </conditionalFormatting>
  <conditionalFormatting sqref="N26:N28">
    <cfRule type="expression" dxfId="237" priority="22">
      <formula>IF($C$26="　",1,0)</formula>
    </cfRule>
  </conditionalFormatting>
  <conditionalFormatting sqref="N29:N31">
    <cfRule type="expression" dxfId="236" priority="21">
      <formula>IF($C$29="　",1,0)</formula>
    </cfRule>
  </conditionalFormatting>
  <conditionalFormatting sqref="N32:N34">
    <cfRule type="expression" dxfId="235" priority="20">
      <formula>IF($C$32="　",1,0)</formula>
    </cfRule>
  </conditionalFormatting>
  <conditionalFormatting sqref="N35:N37">
    <cfRule type="expression" dxfId="234" priority="19">
      <formula>IF($C$35="　",1,0)</formula>
    </cfRule>
  </conditionalFormatting>
  <conditionalFormatting sqref="N38:N40">
    <cfRule type="expression" dxfId="233" priority="18">
      <formula>IF($C$38="　",1,0)</formula>
    </cfRule>
  </conditionalFormatting>
  <conditionalFormatting sqref="N41:N43">
    <cfRule type="expression" dxfId="232" priority="17">
      <formula>IF($C$41="　",1,0)</formula>
    </cfRule>
  </conditionalFormatting>
  <conditionalFormatting sqref="Q18:W18">
    <cfRule type="expression" dxfId="231" priority="16">
      <formula>IF($C$14="　",1,0)</formula>
    </cfRule>
  </conditionalFormatting>
  <conditionalFormatting sqref="Q19:W19">
    <cfRule type="expression" dxfId="230" priority="15">
      <formula>IF($C$14="　",1,0)</formula>
    </cfRule>
  </conditionalFormatting>
  <conditionalFormatting sqref="Q21:W21">
    <cfRule type="expression" dxfId="229" priority="14">
      <formula>IF($C$14="　",1,0)</formula>
    </cfRule>
  </conditionalFormatting>
  <conditionalFormatting sqref="Q22:W22">
    <cfRule type="expression" dxfId="228" priority="13">
      <formula>IF($C$14="　",1,0)</formula>
    </cfRule>
  </conditionalFormatting>
  <conditionalFormatting sqref="Q24:W24">
    <cfRule type="expression" dxfId="227" priority="12">
      <formula>IF($C$14="　",1,0)</formula>
    </cfRule>
  </conditionalFormatting>
  <conditionalFormatting sqref="Q25:W25">
    <cfRule type="expression" dxfId="226" priority="11">
      <formula>IF($C$14="　",1,0)</formula>
    </cfRule>
  </conditionalFormatting>
  <conditionalFormatting sqref="Q27:W27">
    <cfRule type="expression" dxfId="225" priority="10">
      <formula>IF($C$14="　",1,0)</formula>
    </cfRule>
  </conditionalFormatting>
  <conditionalFormatting sqref="Q28:W28">
    <cfRule type="expression" dxfId="224" priority="9">
      <formula>IF($C$14="　",1,0)</formula>
    </cfRule>
  </conditionalFormatting>
  <conditionalFormatting sqref="Q30:W30">
    <cfRule type="expression" dxfId="223" priority="8">
      <formula>IF($C$14="　",1,0)</formula>
    </cfRule>
  </conditionalFormatting>
  <conditionalFormatting sqref="Q31:W31">
    <cfRule type="expression" dxfId="222" priority="7">
      <formula>IF($C$14="　",1,0)</formula>
    </cfRule>
  </conditionalFormatting>
  <conditionalFormatting sqref="Q33:W33">
    <cfRule type="expression" dxfId="221" priority="6">
      <formula>IF($C$14="　",1,0)</formula>
    </cfRule>
  </conditionalFormatting>
  <conditionalFormatting sqref="Q34:W34">
    <cfRule type="expression" dxfId="220" priority="5">
      <formula>IF($C$14="　",1,0)</formula>
    </cfRule>
  </conditionalFormatting>
  <conditionalFormatting sqref="Q36:W36">
    <cfRule type="expression" dxfId="219" priority="4">
      <formula>IF($C$14="　",1,0)</formula>
    </cfRule>
  </conditionalFormatting>
  <conditionalFormatting sqref="Q37:W37">
    <cfRule type="expression" dxfId="218" priority="3">
      <formula>IF($C$14="　",1,0)</formula>
    </cfRule>
  </conditionalFormatting>
  <conditionalFormatting sqref="Q39:W39">
    <cfRule type="expression" dxfId="217" priority="2">
      <formula>IF($C$14="　",1,0)</formula>
    </cfRule>
  </conditionalFormatting>
  <conditionalFormatting sqref="Q40:W40">
    <cfRule type="expression" dxfId="216" priority="1">
      <formula>IF($C$14="　",1,0)</formula>
    </cfRule>
  </conditionalFormatting>
  <dataValidations count="5">
    <dataValidation type="list" allowBlank="1" showInputMessage="1" sqref="Q15:W43">
      <formula1>"　,リスクアセスメントの結果と低減措置を掲示,SDSの周知(読み合せ､掲示､保管場所明示等),法規に応じた必要情報（物質､作業主任者等）の掲示,屋内で作業する場合は換気装置を設置,必要に応じて保護具(マスク・めがね)などを着用,火源(たばこ・ライター類等の持ち込み)がないか確認,材料に適した消火器の配備,－"</formula1>
    </dataValidation>
    <dataValidation type="list" allowBlank="1" showInputMessage="1" showErrorMessage="1" sqref="Y15:Y16 Y18:Y19 Y21:Y22 Y24:Y25 Y27:Y28 Y30:Y31 Y33:Y34 Y36:Y37 Y39:Y40 Y42:Y43">
      <formula1>" ,掲示,読合せ,回覧"</formula1>
    </dataValidation>
    <dataValidation type="date" operator="greaterThan" allowBlank="1" showInputMessage="1" showErrorMessage="1" errorTitle="入力内容の確認" error="入力できるのは日付のみです。" sqref="X14:X43">
      <formula1>32874</formula1>
    </dataValidation>
    <dataValidation type="date" operator="greaterThan" allowBlank="1" showInputMessage="1" showErrorMessage="1" errorTitle="入力内容の確認" error="入力できるのは日付のみです。" sqref="Y14 Y41 Y20 Y23 Y26 Y29 Y32 Y35 Y38 Y17">
      <formula1>1</formula1>
    </dataValidation>
    <dataValidation type="list" allowBlank="1" showInputMessage="1" sqref="Q14:W14">
      <formula1>"3つまで選択可能(上書きも可能)です。,リスクアセスメントの結果と低減措置を掲示,SDSの周知(読み合せ､掲示､保管場所明示等),法規に応じた必要情報（物質､作業主任者等）の掲示,屋内で作業する場合は換気装置を設置,必要に応じて保護具(マスク・めがね)などを着用,火源(たばこ・ライター類等の持ち込み)がないか確認,材料に適した消火器の配備,－"</formula1>
    </dataValidation>
  </dataValidations>
  <hyperlinks>
    <hyperlink ref="J13" location="記入表!A25:A124" display="記入表!A25:A124"/>
    <hyperlink ref="K13" location="記入表!A63:A161" display="記入表!A63:A161"/>
    <hyperlink ref="L13" location="記入表!A140:A240" display="記入表!A140:A240"/>
    <hyperlink ref="M13" location="記入表!A157:A257" display="記入表!A157:A257"/>
    <hyperlink ref="N13" location="記入表!A174:A274" display="記入表!A174:A274"/>
    <hyperlink ref="O13" location="記入表!A212:A312" display="記入表!A212:A312"/>
    <hyperlink ref="P13" location="記入表!A248:A348" display="記入表!A248:A348"/>
  </hyperlink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BA284"/>
  <sheetViews>
    <sheetView showGridLines="0" zoomScale="85" zoomScaleNormal="85" workbookViewId="0"/>
  </sheetViews>
  <sheetFormatPr defaultRowHeight="13.5" x14ac:dyDescent="0.2"/>
  <cols>
    <col min="1" max="1" width="4.75" style="13" customWidth="1"/>
    <col min="2" max="4" width="17.25" style="13" customWidth="1"/>
    <col min="5" max="5" width="19.375" style="13" customWidth="1"/>
    <col min="6" max="6" width="19.25" style="13" customWidth="1"/>
    <col min="7" max="7" width="17.375" style="13" customWidth="1"/>
    <col min="8" max="8" width="15.625" style="13" customWidth="1"/>
    <col min="9" max="9" width="12.625" style="13" customWidth="1"/>
    <col min="10" max="10" width="13.375" style="13" bestFit="1" customWidth="1"/>
    <col min="11" max="11" width="17.625" style="13" customWidth="1"/>
    <col min="12" max="12" width="15.875" style="13" customWidth="1"/>
    <col min="13" max="14" width="16.875" style="13" customWidth="1"/>
    <col min="15" max="23" width="12.625" style="13" customWidth="1"/>
    <col min="24" max="24" width="9" style="13" customWidth="1"/>
    <col min="25" max="16384" width="9" style="13"/>
  </cols>
  <sheetData>
    <row r="1" spans="2:17" x14ac:dyDescent="0.2">
      <c r="Q1" s="160" t="s">
        <v>418</v>
      </c>
    </row>
    <row r="3" spans="2:17" ht="17.25" x14ac:dyDescent="0.2">
      <c r="B3" s="38" t="s">
        <v>91</v>
      </c>
    </row>
    <row r="5" spans="2:17" ht="40.5" customHeight="1" x14ac:dyDescent="0.2">
      <c r="B5" s="12" t="s">
        <v>131</v>
      </c>
      <c r="C5" s="349"/>
      <c r="D5" s="350"/>
    </row>
    <row r="6" spans="2:17" ht="40.5" customHeight="1" x14ac:dyDescent="0.2">
      <c r="B6" s="12" t="s">
        <v>49</v>
      </c>
      <c r="C6" s="352"/>
      <c r="D6" s="353"/>
      <c r="F6" s="12" t="s">
        <v>51</v>
      </c>
      <c r="G6" s="352"/>
      <c r="H6" s="353"/>
      <c r="I6" s="353"/>
      <c r="J6" s="39"/>
    </row>
    <row r="7" spans="2:17" ht="40.5" customHeight="1" x14ac:dyDescent="0.2">
      <c r="B7" s="12" t="s">
        <v>50</v>
      </c>
      <c r="C7" s="352"/>
      <c r="D7" s="353"/>
      <c r="F7" s="12" t="s">
        <v>52</v>
      </c>
      <c r="G7" s="14"/>
      <c r="H7" s="12" t="s">
        <v>53</v>
      </c>
      <c r="I7" s="14"/>
    </row>
    <row r="9" spans="2:17" ht="17.25" x14ac:dyDescent="0.2">
      <c r="B9" s="38"/>
    </row>
    <row r="11" spans="2:17" ht="29.25" customHeight="1" x14ac:dyDescent="0.2">
      <c r="B11" s="12"/>
      <c r="C11" s="51" t="s">
        <v>64</v>
      </c>
      <c r="D11" s="51" t="s">
        <v>65</v>
      </c>
      <c r="E11" s="348" t="s">
        <v>66</v>
      </c>
      <c r="F11" s="348"/>
      <c r="G11" s="348"/>
      <c r="H11" s="52" t="s">
        <v>100</v>
      </c>
      <c r="I11" s="52" t="s">
        <v>101</v>
      </c>
      <c r="J11" s="52" t="s">
        <v>102</v>
      </c>
    </row>
    <row r="12" spans="2:17" x14ac:dyDescent="0.2">
      <c r="B12" s="51">
        <v>1</v>
      </c>
      <c r="C12" s="14" t="s">
        <v>92</v>
      </c>
      <c r="D12" s="14"/>
      <c r="E12" s="14" t="s">
        <v>92</v>
      </c>
      <c r="F12" s="14"/>
      <c r="G12" s="14"/>
      <c r="H12" s="14" t="s">
        <v>68</v>
      </c>
      <c r="I12" s="115"/>
      <c r="J12" s="40" t="str">
        <f>IF(H12&lt;&gt;"選択してください",H12*I12,"")</f>
        <v/>
      </c>
    </row>
    <row r="13" spans="2:17" x14ac:dyDescent="0.2">
      <c r="B13" s="51">
        <v>2</v>
      </c>
      <c r="C13" s="14" t="s">
        <v>92</v>
      </c>
      <c r="D13" s="14"/>
      <c r="E13" s="14"/>
      <c r="F13" s="14"/>
      <c r="G13" s="14"/>
      <c r="H13" s="14" t="s">
        <v>68</v>
      </c>
      <c r="I13" s="14"/>
      <c r="J13" s="40" t="str">
        <f t="shared" ref="J13:J21" si="0">IF(H13&lt;&gt;"選択してください",H13*I13,"")</f>
        <v/>
      </c>
    </row>
    <row r="14" spans="2:17" x14ac:dyDescent="0.2">
      <c r="B14" s="51">
        <v>3</v>
      </c>
      <c r="C14" s="14" t="s">
        <v>403</v>
      </c>
      <c r="D14" s="14"/>
      <c r="E14" s="14"/>
      <c r="F14" s="14"/>
      <c r="G14" s="14"/>
      <c r="H14" s="14" t="s">
        <v>68</v>
      </c>
      <c r="I14" s="14"/>
      <c r="J14" s="40" t="str">
        <f>IF(H14&lt;&gt;"選択してください",H14*I14,"")</f>
        <v/>
      </c>
    </row>
    <row r="15" spans="2:17" x14ac:dyDescent="0.2">
      <c r="B15" s="51">
        <v>4</v>
      </c>
      <c r="C15" s="14" t="s">
        <v>92</v>
      </c>
      <c r="D15" s="14"/>
      <c r="E15" s="14" t="s">
        <v>92</v>
      </c>
      <c r="F15" s="14" t="s">
        <v>92</v>
      </c>
      <c r="G15" s="14" t="s">
        <v>92</v>
      </c>
      <c r="H15" s="14" t="s">
        <v>68</v>
      </c>
      <c r="I15" s="14" t="s">
        <v>92</v>
      </c>
      <c r="J15" s="40" t="str">
        <f t="shared" si="0"/>
        <v/>
      </c>
    </row>
    <row r="16" spans="2:17" x14ac:dyDescent="0.2">
      <c r="B16" s="51">
        <v>5</v>
      </c>
      <c r="C16" s="14" t="s">
        <v>92</v>
      </c>
      <c r="D16" s="14"/>
      <c r="E16" s="14" t="s">
        <v>92</v>
      </c>
      <c r="F16" s="14" t="s">
        <v>92</v>
      </c>
      <c r="G16" s="14" t="s">
        <v>92</v>
      </c>
      <c r="H16" s="14" t="s">
        <v>68</v>
      </c>
      <c r="I16" s="14" t="s">
        <v>92</v>
      </c>
      <c r="J16" s="40" t="str">
        <f t="shared" si="0"/>
        <v/>
      </c>
    </row>
    <row r="17" spans="2:34" x14ac:dyDescent="0.2">
      <c r="B17" s="51">
        <v>6</v>
      </c>
      <c r="C17" s="14" t="s">
        <v>92</v>
      </c>
      <c r="D17" s="14"/>
      <c r="E17" s="14" t="s">
        <v>92</v>
      </c>
      <c r="F17" s="14" t="s">
        <v>92</v>
      </c>
      <c r="G17" s="14" t="s">
        <v>92</v>
      </c>
      <c r="H17" s="14" t="s">
        <v>68</v>
      </c>
      <c r="I17" s="14" t="s">
        <v>92</v>
      </c>
      <c r="J17" s="40" t="str">
        <f t="shared" si="0"/>
        <v/>
      </c>
    </row>
    <row r="18" spans="2:34" x14ac:dyDescent="0.2">
      <c r="B18" s="51">
        <v>7</v>
      </c>
      <c r="C18" s="14" t="s">
        <v>92</v>
      </c>
      <c r="D18" s="14"/>
      <c r="E18" s="14" t="s">
        <v>92</v>
      </c>
      <c r="F18" s="14" t="s">
        <v>92</v>
      </c>
      <c r="G18" s="14" t="s">
        <v>92</v>
      </c>
      <c r="H18" s="14" t="s">
        <v>68</v>
      </c>
      <c r="I18" s="14" t="s">
        <v>92</v>
      </c>
      <c r="J18" s="40" t="str">
        <f t="shared" si="0"/>
        <v/>
      </c>
    </row>
    <row r="19" spans="2:34" x14ac:dyDescent="0.2">
      <c r="B19" s="51">
        <v>8</v>
      </c>
      <c r="C19" s="14" t="s">
        <v>92</v>
      </c>
      <c r="D19" s="14"/>
      <c r="E19" s="14" t="s">
        <v>92</v>
      </c>
      <c r="F19" s="14" t="s">
        <v>92</v>
      </c>
      <c r="G19" s="14" t="s">
        <v>92</v>
      </c>
      <c r="H19" s="14" t="s">
        <v>68</v>
      </c>
      <c r="I19" s="14" t="s">
        <v>92</v>
      </c>
      <c r="J19" s="40" t="str">
        <f t="shared" si="0"/>
        <v/>
      </c>
    </row>
    <row r="20" spans="2:34" x14ac:dyDescent="0.2">
      <c r="B20" s="51">
        <v>9</v>
      </c>
      <c r="C20" s="14" t="s">
        <v>92</v>
      </c>
      <c r="D20" s="14"/>
      <c r="E20" s="14" t="s">
        <v>92</v>
      </c>
      <c r="F20" s="14" t="s">
        <v>92</v>
      </c>
      <c r="G20" s="14" t="s">
        <v>92</v>
      </c>
      <c r="H20" s="14" t="s">
        <v>68</v>
      </c>
      <c r="I20" s="14" t="s">
        <v>92</v>
      </c>
      <c r="J20" s="40" t="str">
        <f t="shared" si="0"/>
        <v/>
      </c>
    </row>
    <row r="21" spans="2:34" x14ac:dyDescent="0.2">
      <c r="B21" s="51">
        <v>10</v>
      </c>
      <c r="C21" s="14" t="s">
        <v>92</v>
      </c>
      <c r="D21" s="14"/>
      <c r="E21" s="14" t="s">
        <v>92</v>
      </c>
      <c r="F21" s="14" t="s">
        <v>92</v>
      </c>
      <c r="G21" s="14" t="s">
        <v>92</v>
      </c>
      <c r="H21" s="14" t="s">
        <v>68</v>
      </c>
      <c r="I21" s="14" t="s">
        <v>92</v>
      </c>
      <c r="J21" s="40" t="str">
        <f t="shared" si="0"/>
        <v/>
      </c>
    </row>
    <row r="25" spans="2:34" ht="17.25" x14ac:dyDescent="0.2">
      <c r="B25" s="38" t="s">
        <v>128</v>
      </c>
      <c r="D25" s="108" t="s">
        <v>313</v>
      </c>
    </row>
    <row r="26" spans="2:34" ht="14.25" customHeight="1" x14ac:dyDescent="0.2">
      <c r="B26" s="38"/>
    </row>
    <row r="27" spans="2:34" ht="14.25" customHeight="1" x14ac:dyDescent="0.2">
      <c r="B27" s="13" t="s">
        <v>316</v>
      </c>
    </row>
    <row r="28" spans="2:34" ht="14.25" customHeight="1" x14ac:dyDescent="0.2">
      <c r="B28" s="13" t="s">
        <v>132</v>
      </c>
      <c r="P28" s="173" t="s">
        <v>75</v>
      </c>
    </row>
    <row r="29" spans="2:34" ht="52.5" customHeight="1" x14ac:dyDescent="0.2">
      <c r="B29" s="348" t="s">
        <v>126</v>
      </c>
      <c r="C29" s="348"/>
      <c r="D29" s="50" t="s">
        <v>57</v>
      </c>
      <c r="E29" s="50" t="s">
        <v>319</v>
      </c>
      <c r="F29" s="50" t="s">
        <v>321</v>
      </c>
      <c r="G29" s="50" t="s">
        <v>63</v>
      </c>
      <c r="H29" s="50" t="s">
        <v>59</v>
      </c>
      <c r="I29" s="50" t="s">
        <v>320</v>
      </c>
      <c r="J29" s="50" t="s">
        <v>60</v>
      </c>
      <c r="K29" s="50" t="s">
        <v>61</v>
      </c>
      <c r="L29" s="50" t="s">
        <v>322</v>
      </c>
      <c r="M29" s="50" t="s">
        <v>323</v>
      </c>
      <c r="N29" s="50" t="s">
        <v>324</v>
      </c>
      <c r="O29" s="41" t="s">
        <v>56</v>
      </c>
      <c r="P29" s="107" t="s">
        <v>325</v>
      </c>
      <c r="R29" s="173"/>
      <c r="S29" s="173" t="s">
        <v>57</v>
      </c>
      <c r="T29" s="173" t="s">
        <v>58</v>
      </c>
      <c r="U29" s="173" t="s">
        <v>54</v>
      </c>
      <c r="V29" s="173" t="s">
        <v>55</v>
      </c>
      <c r="W29" s="173" t="s">
        <v>63</v>
      </c>
      <c r="X29" s="173" t="s">
        <v>59</v>
      </c>
      <c r="Y29" s="173" t="s">
        <v>62</v>
      </c>
      <c r="Z29" s="173" t="s">
        <v>60</v>
      </c>
      <c r="AA29" s="173" t="s">
        <v>61</v>
      </c>
      <c r="AB29" s="173" t="s">
        <v>107</v>
      </c>
      <c r="AC29" s="173" t="s">
        <v>106</v>
      </c>
      <c r="AD29" s="173" t="s">
        <v>105</v>
      </c>
      <c r="AE29" s="173" t="s">
        <v>56</v>
      </c>
      <c r="AF29" s="173" t="s">
        <v>76</v>
      </c>
      <c r="AG29" s="173"/>
      <c r="AH29" s="173"/>
    </row>
    <row r="30" spans="2:34" x14ac:dyDescent="0.2">
      <c r="B30" s="333" t="str">
        <f>IF(D12&lt;&gt;"",D12,"")</f>
        <v/>
      </c>
      <c r="C30" s="60" t="str">
        <f>IF(E12&lt;&gt;"",E12,"")</f>
        <v>　</v>
      </c>
      <c r="D30" s="58"/>
      <c r="E30" s="58"/>
      <c r="F30" s="58"/>
      <c r="G30" s="58"/>
      <c r="H30" s="58"/>
      <c r="I30" s="58"/>
      <c r="J30" s="58"/>
      <c r="K30" s="58"/>
      <c r="L30" s="58"/>
      <c r="M30" s="58"/>
      <c r="N30" s="58"/>
      <c r="O30" s="58"/>
      <c r="P30" s="61" t="str">
        <f t="shared" ref="P30:P59" si="1">IF(OR(S30="E",T30="E",U30="E",V30="E",W30="E",X30="E",Y30="E",Z30="E",AA30="E",AB30="E",AC30="E",AD30="E",AE30="E"),"E",
IF(OR(S30="D",T30="D",U30="D",V30="D",W30="D",X30="D",Y30="D",Z30="D",AA30="D",AB30="D",AC30="D",AD30="D",AE30="D"),"D",
IF(OR(S30="C",T30="C",U30="C",V30="C",W30="C",X30="C",Y30="C",Z30="C",AA30="C",AB30="C",AC30="C",AD30="C",AE30="C"),"C",
IF(OR(S30="B",T30="B",U30="B",V30="B",W30="B",X30="B",Y30="B",Z30="B",AA30="B",AB30="B",AC30="B",AD30="B",AE30="B"),"B",
IF(OR(S30="A",T30="A",U30="A",V30="A",W30="A",X30="A",Y30="A",Z30="A",AA30="A",AB30="A",AC30="A",AD30="A",AE30="A"),"A","－")))))</f>
        <v>－</v>
      </c>
      <c r="R30" s="173"/>
      <c r="S30" s="173" t="str">
        <f t="shared" ref="S30:S59" si="2">IF(D30&lt;&gt;"",IF(OR(D30="区分１",D30="区分２"),"D",
IF(D30="区分３","C",
IF(D30="区分４","B",
""))),"")</f>
        <v/>
      </c>
      <c r="T30" s="173"/>
      <c r="U30" s="173" t="str">
        <f t="shared" ref="U30:U59" si="3">IF(E30&lt;&gt;"",IF(E30="区分２","A",""),"")</f>
        <v/>
      </c>
      <c r="V30" s="173" t="str">
        <f t="shared" ref="V30:V59" si="4">IF(F30&lt;&gt;"",IF(F30="区分１","C",IF(F30="区分２","A","")),"")</f>
        <v/>
      </c>
      <c r="W30" s="173" t="str">
        <f t="shared" ref="W30:W59" si="5">IF(G30&lt;&gt;"",IF(G30="区分１","E",""),"")</f>
        <v/>
      </c>
      <c r="X30" s="173" t="str">
        <f t="shared" ref="X30:X59" si="6">IF(H30&lt;&gt;"",IF(H30="区分１","C",""),"")</f>
        <v/>
      </c>
      <c r="Y30" s="173" t="str">
        <f t="shared" ref="Y30:Y59" si="7">IF(I30&lt;&gt;"",IF(OR(I30="区分１",I30="区分２"),"E",""),"")</f>
        <v/>
      </c>
      <c r="Z30" s="173" t="str">
        <f t="shared" ref="Z30:Z59" si="8">IF(J30&lt;&gt;"",IF(J30="区分１","E",IF(J30="区分２","D","")),"")</f>
        <v/>
      </c>
      <c r="AA30" s="173" t="str">
        <f t="shared" ref="AA30:AA59" si="9">IF(K30&lt;&gt;"",IF(OR(K30="区分１",K30="区分２"),"D",""),"")</f>
        <v/>
      </c>
      <c r="AB30" s="173" t="str">
        <f t="shared" ref="AB30:AB59" si="10">IF(L30&lt;&gt;"",IF(L30="区分１","C",IF(L30="区分２","B","")),"")</f>
        <v/>
      </c>
      <c r="AC30" s="173" t="str">
        <f t="shared" ref="AC30:AC59" si="11">IF(M30&lt;&gt;"",IF(M30="区分１","D",IF(M30="区分２","C","")),"")</f>
        <v/>
      </c>
      <c r="AD30" s="173" t="str">
        <f t="shared" ref="AD30:AD59" si="12">IF(N30&lt;&gt;"",IF(N30="区分１","A",""),"")</f>
        <v/>
      </c>
      <c r="AE30" s="173" t="str">
        <f t="shared" ref="AE30:AE59" si="13">IF(O30&lt;&gt;"",IF(O30="○","A",""),"")</f>
        <v/>
      </c>
      <c r="AF30" s="173" t="str">
        <f>IF(OR(P30="E",P31="E",P32="E"),"E",
IF(OR(P30="D",P31="D",P32="D"),"D",
IF(OR(P30="C",P31="C",P32="C"),"C",
IF(OR(P30="B",P31="B",P32="B"),"B",
IF(OR(P30="A",P31="A",P32="A"),"A",
IF(OR(P30="－",P31="－",P32="－"),"－",""))))))</f>
        <v>－</v>
      </c>
      <c r="AG30" s="173"/>
      <c r="AH30" s="173"/>
    </row>
    <row r="31" spans="2:34" x14ac:dyDescent="0.2">
      <c r="B31" s="354"/>
      <c r="C31" s="62" t="str">
        <f>IF(F12&lt;&gt;"",F12,"")</f>
        <v/>
      </c>
      <c r="D31" s="59"/>
      <c r="E31" s="59"/>
      <c r="F31" s="59"/>
      <c r="G31" s="59"/>
      <c r="H31" s="59"/>
      <c r="I31" s="59"/>
      <c r="J31" s="59"/>
      <c r="K31" s="59"/>
      <c r="L31" s="59"/>
      <c r="M31" s="59"/>
      <c r="N31" s="59"/>
      <c r="O31" s="59"/>
      <c r="P31" s="63" t="str">
        <f t="shared" si="1"/>
        <v>－</v>
      </c>
      <c r="R31" s="173"/>
      <c r="S31" s="173" t="str">
        <f t="shared" si="2"/>
        <v/>
      </c>
      <c r="T31" s="173"/>
      <c r="U31" s="173" t="str">
        <f t="shared" si="3"/>
        <v/>
      </c>
      <c r="V31" s="173" t="str">
        <f t="shared" si="4"/>
        <v/>
      </c>
      <c r="W31" s="173" t="str">
        <f t="shared" si="5"/>
        <v/>
      </c>
      <c r="X31" s="173" t="str">
        <f t="shared" si="6"/>
        <v/>
      </c>
      <c r="Y31" s="173" t="str">
        <f t="shared" si="7"/>
        <v/>
      </c>
      <c r="Z31" s="173" t="str">
        <f t="shared" si="8"/>
        <v/>
      </c>
      <c r="AA31" s="173" t="str">
        <f t="shared" si="9"/>
        <v/>
      </c>
      <c r="AB31" s="173" t="str">
        <f t="shared" si="10"/>
        <v/>
      </c>
      <c r="AC31" s="173" t="str">
        <f t="shared" si="11"/>
        <v/>
      </c>
      <c r="AD31" s="173" t="str">
        <f t="shared" si="12"/>
        <v/>
      </c>
      <c r="AE31" s="173" t="str">
        <f t="shared" si="13"/>
        <v/>
      </c>
      <c r="AF31" s="173"/>
      <c r="AG31" s="173"/>
      <c r="AH31" s="173"/>
    </row>
    <row r="32" spans="2:34" x14ac:dyDescent="0.2">
      <c r="B32" s="355"/>
      <c r="C32" s="64" t="str">
        <f>IF(G12&lt;&gt;"",G12,"")</f>
        <v/>
      </c>
      <c r="D32" s="57"/>
      <c r="E32" s="57"/>
      <c r="F32" s="57"/>
      <c r="G32" s="57"/>
      <c r="H32" s="57"/>
      <c r="I32" s="57"/>
      <c r="J32" s="57"/>
      <c r="K32" s="57"/>
      <c r="L32" s="57"/>
      <c r="M32" s="57"/>
      <c r="N32" s="57"/>
      <c r="O32" s="57"/>
      <c r="P32" s="65" t="str">
        <f t="shared" si="1"/>
        <v>－</v>
      </c>
      <c r="R32" s="173"/>
      <c r="S32" s="173" t="str">
        <f t="shared" si="2"/>
        <v/>
      </c>
      <c r="T32" s="173"/>
      <c r="U32" s="173" t="str">
        <f t="shared" si="3"/>
        <v/>
      </c>
      <c r="V32" s="173" t="str">
        <f t="shared" si="4"/>
        <v/>
      </c>
      <c r="W32" s="173" t="str">
        <f t="shared" si="5"/>
        <v/>
      </c>
      <c r="X32" s="173" t="str">
        <f t="shared" si="6"/>
        <v/>
      </c>
      <c r="Y32" s="173" t="str">
        <f t="shared" si="7"/>
        <v/>
      </c>
      <c r="Z32" s="173" t="str">
        <f t="shared" si="8"/>
        <v/>
      </c>
      <c r="AA32" s="173" t="str">
        <f t="shared" si="9"/>
        <v/>
      </c>
      <c r="AB32" s="173" t="str">
        <f t="shared" si="10"/>
        <v/>
      </c>
      <c r="AC32" s="173" t="str">
        <f t="shared" si="11"/>
        <v/>
      </c>
      <c r="AD32" s="173" t="str">
        <f t="shared" si="12"/>
        <v/>
      </c>
      <c r="AE32" s="173" t="str">
        <f t="shared" si="13"/>
        <v/>
      </c>
      <c r="AF32" s="173"/>
      <c r="AG32" s="173"/>
      <c r="AH32" s="173"/>
    </row>
    <row r="33" spans="2:34" x14ac:dyDescent="0.2">
      <c r="B33" s="351" t="str">
        <f>IF(D13&lt;&gt;"",D13,"")</f>
        <v/>
      </c>
      <c r="C33" s="60" t="str">
        <f>IF(E13&lt;&gt;"",E13,"")</f>
        <v/>
      </c>
      <c r="D33" s="58"/>
      <c r="E33" s="58"/>
      <c r="F33" s="58"/>
      <c r="G33" s="58"/>
      <c r="H33" s="58"/>
      <c r="I33" s="58"/>
      <c r="J33" s="58"/>
      <c r="K33" s="58"/>
      <c r="L33" s="58"/>
      <c r="M33" s="58"/>
      <c r="N33" s="58"/>
      <c r="O33" s="58"/>
      <c r="P33" s="61" t="str">
        <f t="shared" si="1"/>
        <v>－</v>
      </c>
      <c r="R33" s="173"/>
      <c r="S33" s="173" t="str">
        <f t="shared" si="2"/>
        <v/>
      </c>
      <c r="T33" s="173"/>
      <c r="U33" s="173" t="str">
        <f t="shared" si="3"/>
        <v/>
      </c>
      <c r="V33" s="173" t="str">
        <f t="shared" si="4"/>
        <v/>
      </c>
      <c r="W33" s="173" t="str">
        <f t="shared" si="5"/>
        <v/>
      </c>
      <c r="X33" s="173" t="str">
        <f t="shared" si="6"/>
        <v/>
      </c>
      <c r="Y33" s="173" t="str">
        <f t="shared" si="7"/>
        <v/>
      </c>
      <c r="Z33" s="173" t="str">
        <f t="shared" si="8"/>
        <v/>
      </c>
      <c r="AA33" s="173" t="str">
        <f t="shared" si="9"/>
        <v/>
      </c>
      <c r="AB33" s="173" t="str">
        <f t="shared" si="10"/>
        <v/>
      </c>
      <c r="AC33" s="173" t="str">
        <f t="shared" si="11"/>
        <v/>
      </c>
      <c r="AD33" s="173" t="str">
        <f t="shared" si="12"/>
        <v/>
      </c>
      <c r="AE33" s="173" t="str">
        <f t="shared" si="13"/>
        <v/>
      </c>
      <c r="AF33" s="173" t="str">
        <f>IF(OR(P33="E",P34="E",P35="E"),"E",
IF(OR(P33="D",P34="D",P35="D"),"D",
IF(OR(P33="C",P34="C",P35="C"),"C",
IF(OR(P33="B",P34="B",P35="B"),"B",
IF(OR(P33="A",P34="A",P35="A"),"A",
IF(OR(P33="－",P34="－",P35="－"),"－",""))))))</f>
        <v>－</v>
      </c>
      <c r="AG33" s="173"/>
      <c r="AH33" s="173"/>
    </row>
    <row r="34" spans="2:34" x14ac:dyDescent="0.2">
      <c r="B34" s="351"/>
      <c r="C34" s="62" t="str">
        <f>IF(F13&lt;&gt;"",F13,"")</f>
        <v/>
      </c>
      <c r="D34" s="59"/>
      <c r="E34" s="59"/>
      <c r="F34" s="59"/>
      <c r="G34" s="59"/>
      <c r="H34" s="59"/>
      <c r="I34" s="59"/>
      <c r="J34" s="59"/>
      <c r="K34" s="59"/>
      <c r="L34" s="59"/>
      <c r="M34" s="59"/>
      <c r="N34" s="59"/>
      <c r="O34" s="59"/>
      <c r="P34" s="63" t="str">
        <f t="shared" si="1"/>
        <v>－</v>
      </c>
      <c r="R34" s="173"/>
      <c r="S34" s="173" t="str">
        <f t="shared" si="2"/>
        <v/>
      </c>
      <c r="T34" s="173"/>
      <c r="U34" s="173" t="str">
        <f t="shared" si="3"/>
        <v/>
      </c>
      <c r="V34" s="173" t="str">
        <f t="shared" si="4"/>
        <v/>
      </c>
      <c r="W34" s="173" t="str">
        <f t="shared" si="5"/>
        <v/>
      </c>
      <c r="X34" s="173" t="str">
        <f t="shared" si="6"/>
        <v/>
      </c>
      <c r="Y34" s="173" t="str">
        <f t="shared" si="7"/>
        <v/>
      </c>
      <c r="Z34" s="173" t="str">
        <f t="shared" si="8"/>
        <v/>
      </c>
      <c r="AA34" s="173" t="str">
        <f t="shared" si="9"/>
        <v/>
      </c>
      <c r="AB34" s="173" t="str">
        <f t="shared" si="10"/>
        <v/>
      </c>
      <c r="AC34" s="173" t="str">
        <f t="shared" si="11"/>
        <v/>
      </c>
      <c r="AD34" s="173" t="str">
        <f t="shared" si="12"/>
        <v/>
      </c>
      <c r="AE34" s="173" t="str">
        <f t="shared" si="13"/>
        <v/>
      </c>
      <c r="AF34" s="173"/>
      <c r="AG34" s="173"/>
      <c r="AH34" s="173"/>
    </row>
    <row r="35" spans="2:34" x14ac:dyDescent="0.2">
      <c r="B35" s="351"/>
      <c r="C35" s="64" t="str">
        <f>IF(G13&lt;&gt;"",G13,"")</f>
        <v/>
      </c>
      <c r="D35" s="57"/>
      <c r="E35" s="57"/>
      <c r="F35" s="57"/>
      <c r="G35" s="57"/>
      <c r="H35" s="57"/>
      <c r="I35" s="57"/>
      <c r="J35" s="57"/>
      <c r="K35" s="57"/>
      <c r="L35" s="57"/>
      <c r="M35" s="57"/>
      <c r="N35" s="57"/>
      <c r="O35" s="57"/>
      <c r="P35" s="65" t="str">
        <f t="shared" si="1"/>
        <v>－</v>
      </c>
      <c r="R35" s="173"/>
      <c r="S35" s="173" t="str">
        <f t="shared" si="2"/>
        <v/>
      </c>
      <c r="T35" s="173"/>
      <c r="U35" s="173" t="str">
        <f t="shared" si="3"/>
        <v/>
      </c>
      <c r="V35" s="173" t="str">
        <f t="shared" si="4"/>
        <v/>
      </c>
      <c r="W35" s="173" t="str">
        <f t="shared" si="5"/>
        <v/>
      </c>
      <c r="X35" s="173" t="str">
        <f t="shared" si="6"/>
        <v/>
      </c>
      <c r="Y35" s="173" t="str">
        <f t="shared" si="7"/>
        <v/>
      </c>
      <c r="Z35" s="173" t="str">
        <f t="shared" si="8"/>
        <v/>
      </c>
      <c r="AA35" s="173" t="str">
        <f t="shared" si="9"/>
        <v/>
      </c>
      <c r="AB35" s="173" t="str">
        <f t="shared" si="10"/>
        <v/>
      </c>
      <c r="AC35" s="173" t="str">
        <f t="shared" si="11"/>
        <v/>
      </c>
      <c r="AD35" s="173" t="str">
        <f t="shared" si="12"/>
        <v/>
      </c>
      <c r="AE35" s="173" t="str">
        <f t="shared" si="13"/>
        <v/>
      </c>
      <c r="AF35" s="173"/>
      <c r="AG35" s="173"/>
      <c r="AH35" s="173"/>
    </row>
    <row r="36" spans="2:34" x14ac:dyDescent="0.2">
      <c r="B36" s="351" t="str">
        <f>IF(D14&lt;&gt;"",D14,"")</f>
        <v/>
      </c>
      <c r="C36" s="60" t="str">
        <f>IF(E14&lt;&gt;"",E14,"")</f>
        <v/>
      </c>
      <c r="D36" s="58"/>
      <c r="E36" s="58"/>
      <c r="F36" s="58"/>
      <c r="G36" s="58"/>
      <c r="H36" s="58"/>
      <c r="I36" s="58"/>
      <c r="J36" s="58"/>
      <c r="K36" s="58"/>
      <c r="L36" s="58"/>
      <c r="M36" s="58"/>
      <c r="N36" s="58"/>
      <c r="O36" s="58"/>
      <c r="P36" s="61" t="str">
        <f t="shared" si="1"/>
        <v>－</v>
      </c>
      <c r="R36" s="173"/>
      <c r="S36" s="173" t="str">
        <f t="shared" si="2"/>
        <v/>
      </c>
      <c r="T36" s="173"/>
      <c r="U36" s="173" t="str">
        <f t="shared" si="3"/>
        <v/>
      </c>
      <c r="V36" s="173" t="str">
        <f t="shared" si="4"/>
        <v/>
      </c>
      <c r="W36" s="173" t="str">
        <f t="shared" si="5"/>
        <v/>
      </c>
      <c r="X36" s="173" t="str">
        <f t="shared" si="6"/>
        <v/>
      </c>
      <c r="Y36" s="173" t="str">
        <f t="shared" si="7"/>
        <v/>
      </c>
      <c r="Z36" s="173" t="str">
        <f t="shared" si="8"/>
        <v/>
      </c>
      <c r="AA36" s="173" t="str">
        <f t="shared" si="9"/>
        <v/>
      </c>
      <c r="AB36" s="173" t="str">
        <f t="shared" si="10"/>
        <v/>
      </c>
      <c r="AC36" s="173" t="str">
        <f t="shared" si="11"/>
        <v/>
      </c>
      <c r="AD36" s="173" t="str">
        <f t="shared" si="12"/>
        <v/>
      </c>
      <c r="AE36" s="173" t="str">
        <f t="shared" si="13"/>
        <v/>
      </c>
      <c r="AF36" s="173" t="str">
        <f>IF(OR(P36="E",P37="E",P38="E"),"E",
IF(OR(P36="D",P37="D",P38="D"),"D",
IF(OR(P36="C",P37="C",P38="C"),"C",
IF(OR(P36="B",P37="B",P38="B"),"B",
IF(OR(P36="A",P37="A",P38="A"),"A",
IF(OR(P36="－",P37="－",P38="－"),"－",""))))))</f>
        <v>－</v>
      </c>
      <c r="AG36" s="173"/>
      <c r="AH36" s="173"/>
    </row>
    <row r="37" spans="2:34" x14ac:dyDescent="0.2">
      <c r="B37" s="351"/>
      <c r="C37" s="62" t="str">
        <f>IF(F14&lt;&gt;"",F14,"")</f>
        <v/>
      </c>
      <c r="D37" s="59"/>
      <c r="E37" s="59"/>
      <c r="F37" s="59"/>
      <c r="G37" s="59"/>
      <c r="H37" s="59"/>
      <c r="I37" s="59"/>
      <c r="J37" s="59"/>
      <c r="K37" s="59"/>
      <c r="L37" s="59"/>
      <c r="M37" s="59"/>
      <c r="N37" s="59"/>
      <c r="O37" s="59"/>
      <c r="P37" s="63" t="str">
        <f t="shared" si="1"/>
        <v>－</v>
      </c>
      <c r="R37" s="173"/>
      <c r="S37" s="173" t="str">
        <f t="shared" si="2"/>
        <v/>
      </c>
      <c r="T37" s="173"/>
      <c r="U37" s="173" t="str">
        <f t="shared" si="3"/>
        <v/>
      </c>
      <c r="V37" s="173" t="str">
        <f t="shared" si="4"/>
        <v/>
      </c>
      <c r="W37" s="173" t="str">
        <f t="shared" si="5"/>
        <v/>
      </c>
      <c r="X37" s="173" t="str">
        <f t="shared" si="6"/>
        <v/>
      </c>
      <c r="Y37" s="173" t="str">
        <f t="shared" si="7"/>
        <v/>
      </c>
      <c r="Z37" s="173" t="str">
        <f t="shared" si="8"/>
        <v/>
      </c>
      <c r="AA37" s="173" t="str">
        <f t="shared" si="9"/>
        <v/>
      </c>
      <c r="AB37" s="173" t="str">
        <f t="shared" si="10"/>
        <v/>
      </c>
      <c r="AC37" s="173" t="str">
        <f t="shared" si="11"/>
        <v/>
      </c>
      <c r="AD37" s="173" t="str">
        <f t="shared" si="12"/>
        <v/>
      </c>
      <c r="AE37" s="173" t="str">
        <f t="shared" si="13"/>
        <v/>
      </c>
      <c r="AF37" s="173"/>
      <c r="AG37" s="173"/>
      <c r="AH37" s="173"/>
    </row>
    <row r="38" spans="2:34" x14ac:dyDescent="0.2">
      <c r="B38" s="351"/>
      <c r="C38" s="64" t="str">
        <f>IF(G14&lt;&gt;"",G14,"")</f>
        <v/>
      </c>
      <c r="D38" s="57"/>
      <c r="E38" s="57"/>
      <c r="F38" s="57"/>
      <c r="G38" s="57"/>
      <c r="H38" s="57"/>
      <c r="I38" s="57"/>
      <c r="J38" s="57"/>
      <c r="K38" s="57"/>
      <c r="L38" s="57"/>
      <c r="M38" s="57"/>
      <c r="N38" s="57"/>
      <c r="O38" s="57"/>
      <c r="P38" s="65" t="str">
        <f t="shared" si="1"/>
        <v>－</v>
      </c>
      <c r="R38" s="173"/>
      <c r="S38" s="173" t="str">
        <f t="shared" si="2"/>
        <v/>
      </c>
      <c r="T38" s="173"/>
      <c r="U38" s="173" t="str">
        <f t="shared" si="3"/>
        <v/>
      </c>
      <c r="V38" s="173" t="str">
        <f t="shared" si="4"/>
        <v/>
      </c>
      <c r="W38" s="173" t="str">
        <f t="shared" si="5"/>
        <v/>
      </c>
      <c r="X38" s="173" t="str">
        <f t="shared" si="6"/>
        <v/>
      </c>
      <c r="Y38" s="173" t="str">
        <f t="shared" si="7"/>
        <v/>
      </c>
      <c r="Z38" s="173" t="str">
        <f t="shared" si="8"/>
        <v/>
      </c>
      <c r="AA38" s="173" t="str">
        <f t="shared" si="9"/>
        <v/>
      </c>
      <c r="AB38" s="173" t="str">
        <f t="shared" si="10"/>
        <v/>
      </c>
      <c r="AC38" s="173" t="str">
        <f t="shared" si="11"/>
        <v/>
      </c>
      <c r="AD38" s="173" t="str">
        <f t="shared" si="12"/>
        <v/>
      </c>
      <c r="AE38" s="173" t="str">
        <f t="shared" si="13"/>
        <v/>
      </c>
      <c r="AF38" s="173"/>
      <c r="AG38" s="173"/>
      <c r="AH38" s="173"/>
    </row>
    <row r="39" spans="2:34" x14ac:dyDescent="0.2">
      <c r="B39" s="351" t="str">
        <f>IF(D15&lt;&gt;"",D15,"")</f>
        <v/>
      </c>
      <c r="C39" s="60" t="str">
        <f>IF(E15&lt;&gt;"",E15,"")</f>
        <v>　</v>
      </c>
      <c r="D39" s="58"/>
      <c r="E39" s="58" t="s">
        <v>92</v>
      </c>
      <c r="F39" s="58" t="s">
        <v>92</v>
      </c>
      <c r="G39" s="58" t="s">
        <v>92</v>
      </c>
      <c r="H39" s="58" t="s">
        <v>92</v>
      </c>
      <c r="I39" s="58" t="s">
        <v>92</v>
      </c>
      <c r="J39" s="58" t="s">
        <v>92</v>
      </c>
      <c r="K39" s="58" t="s">
        <v>92</v>
      </c>
      <c r="L39" s="58" t="s">
        <v>92</v>
      </c>
      <c r="M39" s="58" t="s">
        <v>92</v>
      </c>
      <c r="N39" s="58" t="s">
        <v>92</v>
      </c>
      <c r="O39" s="58" t="s">
        <v>92</v>
      </c>
      <c r="P39" s="61" t="str">
        <f t="shared" si="1"/>
        <v>－</v>
      </c>
      <c r="R39" s="173"/>
      <c r="S39" s="173" t="str">
        <f t="shared" si="2"/>
        <v/>
      </c>
      <c r="T39" s="173"/>
      <c r="U39" s="173" t="str">
        <f t="shared" si="3"/>
        <v/>
      </c>
      <c r="V39" s="173" t="str">
        <f t="shared" si="4"/>
        <v/>
      </c>
      <c r="W39" s="173" t="str">
        <f t="shared" si="5"/>
        <v/>
      </c>
      <c r="X39" s="173" t="str">
        <f t="shared" si="6"/>
        <v/>
      </c>
      <c r="Y39" s="173" t="str">
        <f t="shared" si="7"/>
        <v/>
      </c>
      <c r="Z39" s="173" t="str">
        <f t="shared" si="8"/>
        <v/>
      </c>
      <c r="AA39" s="173" t="str">
        <f t="shared" si="9"/>
        <v/>
      </c>
      <c r="AB39" s="173" t="str">
        <f t="shared" si="10"/>
        <v/>
      </c>
      <c r="AC39" s="173" t="str">
        <f t="shared" si="11"/>
        <v/>
      </c>
      <c r="AD39" s="173" t="str">
        <f t="shared" si="12"/>
        <v/>
      </c>
      <c r="AE39" s="173" t="str">
        <f t="shared" si="13"/>
        <v/>
      </c>
      <c r="AF39" s="173" t="str">
        <f>IF(OR(P39="E",P40="E",P41="E"),"E",
IF(OR(P39="D",P40="D",P41="D"),"D",
IF(OR(P39="C",P40="C",P41="C"),"C",
IF(OR(P39="B",P40="B",P41="B"),"B",
IF(OR(P39="A",P40="A",P41="A"),"A",
IF(OR(P39="－",P40="－",P41="－"),"－",""))))))</f>
        <v>－</v>
      </c>
      <c r="AG39" s="173"/>
      <c r="AH39" s="173"/>
    </row>
    <row r="40" spans="2:34" x14ac:dyDescent="0.2">
      <c r="B40" s="351"/>
      <c r="C40" s="62" t="str">
        <f>IF(F15&lt;&gt;"",F15,"")</f>
        <v>　</v>
      </c>
      <c r="D40" s="59"/>
      <c r="E40" s="59" t="s">
        <v>92</v>
      </c>
      <c r="F40" s="59" t="s">
        <v>92</v>
      </c>
      <c r="G40" s="59" t="s">
        <v>92</v>
      </c>
      <c r="H40" s="59" t="s">
        <v>92</v>
      </c>
      <c r="I40" s="59" t="s">
        <v>92</v>
      </c>
      <c r="J40" s="59" t="s">
        <v>92</v>
      </c>
      <c r="K40" s="59" t="s">
        <v>92</v>
      </c>
      <c r="L40" s="59" t="s">
        <v>92</v>
      </c>
      <c r="M40" s="59" t="s">
        <v>92</v>
      </c>
      <c r="N40" s="59" t="s">
        <v>92</v>
      </c>
      <c r="O40" s="59" t="s">
        <v>92</v>
      </c>
      <c r="P40" s="63" t="str">
        <f t="shared" si="1"/>
        <v>－</v>
      </c>
      <c r="R40" s="173"/>
      <c r="S40" s="173" t="str">
        <f t="shared" si="2"/>
        <v/>
      </c>
      <c r="T40" s="173"/>
      <c r="U40" s="173" t="str">
        <f t="shared" si="3"/>
        <v/>
      </c>
      <c r="V40" s="173" t="str">
        <f t="shared" si="4"/>
        <v/>
      </c>
      <c r="W40" s="173" t="str">
        <f t="shared" si="5"/>
        <v/>
      </c>
      <c r="X40" s="173" t="str">
        <f t="shared" si="6"/>
        <v/>
      </c>
      <c r="Y40" s="173" t="str">
        <f t="shared" si="7"/>
        <v/>
      </c>
      <c r="Z40" s="173" t="str">
        <f t="shared" si="8"/>
        <v/>
      </c>
      <c r="AA40" s="173" t="str">
        <f t="shared" si="9"/>
        <v/>
      </c>
      <c r="AB40" s="173" t="str">
        <f t="shared" si="10"/>
        <v/>
      </c>
      <c r="AC40" s="173" t="str">
        <f t="shared" si="11"/>
        <v/>
      </c>
      <c r="AD40" s="173" t="str">
        <f t="shared" si="12"/>
        <v/>
      </c>
      <c r="AE40" s="173" t="str">
        <f t="shared" si="13"/>
        <v/>
      </c>
      <c r="AF40" s="173"/>
      <c r="AG40" s="173"/>
      <c r="AH40" s="173"/>
    </row>
    <row r="41" spans="2:34" x14ac:dyDescent="0.2">
      <c r="B41" s="351"/>
      <c r="C41" s="64" t="str">
        <f>IF(G15&lt;&gt;"",G15,"")</f>
        <v>　</v>
      </c>
      <c r="D41" s="57"/>
      <c r="E41" s="57" t="s">
        <v>92</v>
      </c>
      <c r="F41" s="57" t="s">
        <v>92</v>
      </c>
      <c r="G41" s="57" t="s">
        <v>92</v>
      </c>
      <c r="H41" s="57" t="s">
        <v>92</v>
      </c>
      <c r="I41" s="57" t="s">
        <v>92</v>
      </c>
      <c r="J41" s="57" t="s">
        <v>92</v>
      </c>
      <c r="K41" s="57" t="s">
        <v>92</v>
      </c>
      <c r="L41" s="57" t="s">
        <v>92</v>
      </c>
      <c r="M41" s="57" t="s">
        <v>92</v>
      </c>
      <c r="N41" s="57" t="s">
        <v>92</v>
      </c>
      <c r="O41" s="57" t="s">
        <v>92</v>
      </c>
      <c r="P41" s="65" t="str">
        <f t="shared" si="1"/>
        <v>－</v>
      </c>
      <c r="R41" s="173"/>
      <c r="S41" s="173" t="str">
        <f t="shared" si="2"/>
        <v/>
      </c>
      <c r="T41" s="173"/>
      <c r="U41" s="173" t="str">
        <f t="shared" si="3"/>
        <v/>
      </c>
      <c r="V41" s="173" t="str">
        <f t="shared" si="4"/>
        <v/>
      </c>
      <c r="W41" s="173" t="str">
        <f t="shared" si="5"/>
        <v/>
      </c>
      <c r="X41" s="173" t="str">
        <f t="shared" si="6"/>
        <v/>
      </c>
      <c r="Y41" s="173" t="str">
        <f t="shared" si="7"/>
        <v/>
      </c>
      <c r="Z41" s="173" t="str">
        <f t="shared" si="8"/>
        <v/>
      </c>
      <c r="AA41" s="173" t="str">
        <f t="shared" si="9"/>
        <v/>
      </c>
      <c r="AB41" s="173" t="str">
        <f t="shared" si="10"/>
        <v/>
      </c>
      <c r="AC41" s="173" t="str">
        <f t="shared" si="11"/>
        <v/>
      </c>
      <c r="AD41" s="173" t="str">
        <f t="shared" si="12"/>
        <v/>
      </c>
      <c r="AE41" s="173" t="str">
        <f t="shared" si="13"/>
        <v/>
      </c>
      <c r="AF41" s="173"/>
      <c r="AG41" s="173"/>
      <c r="AH41" s="173"/>
    </row>
    <row r="42" spans="2:34" x14ac:dyDescent="0.2">
      <c r="B42" s="351" t="str">
        <f>IF(D16&lt;&gt;"",D16,"")</f>
        <v/>
      </c>
      <c r="C42" s="60" t="str">
        <f>IF(E16&lt;&gt;"",E16,"")</f>
        <v>　</v>
      </c>
      <c r="D42" s="58"/>
      <c r="E42" s="58" t="s">
        <v>92</v>
      </c>
      <c r="F42" s="58" t="s">
        <v>92</v>
      </c>
      <c r="G42" s="58" t="s">
        <v>92</v>
      </c>
      <c r="H42" s="58" t="s">
        <v>92</v>
      </c>
      <c r="I42" s="58" t="s">
        <v>92</v>
      </c>
      <c r="J42" s="58" t="s">
        <v>92</v>
      </c>
      <c r="K42" s="58" t="s">
        <v>92</v>
      </c>
      <c r="L42" s="58" t="s">
        <v>92</v>
      </c>
      <c r="M42" s="58" t="s">
        <v>92</v>
      </c>
      <c r="N42" s="58" t="s">
        <v>92</v>
      </c>
      <c r="O42" s="58" t="s">
        <v>92</v>
      </c>
      <c r="P42" s="61" t="str">
        <f t="shared" si="1"/>
        <v>－</v>
      </c>
      <c r="R42" s="173"/>
      <c r="S42" s="173" t="str">
        <f t="shared" si="2"/>
        <v/>
      </c>
      <c r="T42" s="173"/>
      <c r="U42" s="173" t="str">
        <f t="shared" si="3"/>
        <v/>
      </c>
      <c r="V42" s="173" t="str">
        <f t="shared" si="4"/>
        <v/>
      </c>
      <c r="W42" s="173" t="str">
        <f t="shared" si="5"/>
        <v/>
      </c>
      <c r="X42" s="173" t="str">
        <f t="shared" si="6"/>
        <v/>
      </c>
      <c r="Y42" s="173" t="str">
        <f t="shared" si="7"/>
        <v/>
      </c>
      <c r="Z42" s="173" t="str">
        <f t="shared" si="8"/>
        <v/>
      </c>
      <c r="AA42" s="173" t="str">
        <f t="shared" si="9"/>
        <v/>
      </c>
      <c r="AB42" s="173" t="str">
        <f t="shared" si="10"/>
        <v/>
      </c>
      <c r="AC42" s="173" t="str">
        <f t="shared" si="11"/>
        <v/>
      </c>
      <c r="AD42" s="173" t="str">
        <f t="shared" si="12"/>
        <v/>
      </c>
      <c r="AE42" s="173" t="str">
        <f t="shared" si="13"/>
        <v/>
      </c>
      <c r="AF42" s="173" t="str">
        <f>IF(OR(P42="E",P43="E",P44="E"),"E",
IF(OR(P42="D",P43="D",P44="D"),"D",
IF(OR(P42="C",P43="C",P44="C"),"C",
IF(OR(P42="B",P43="B",P44="B"),"B",
IF(OR(P42="A",P43="A",P44="A"),"A",
IF(OR(P42="－",P43="－",P44="－"),"－",""))))))</f>
        <v>－</v>
      </c>
      <c r="AG42" s="173"/>
      <c r="AH42" s="173"/>
    </row>
    <row r="43" spans="2:34" x14ac:dyDescent="0.2">
      <c r="B43" s="351"/>
      <c r="C43" s="62" t="str">
        <f>IF(F16&lt;&gt;"",F16,"")</f>
        <v>　</v>
      </c>
      <c r="D43" s="59"/>
      <c r="E43" s="59" t="s">
        <v>92</v>
      </c>
      <c r="F43" s="59" t="s">
        <v>92</v>
      </c>
      <c r="G43" s="59" t="s">
        <v>92</v>
      </c>
      <c r="H43" s="59" t="s">
        <v>92</v>
      </c>
      <c r="I43" s="59" t="s">
        <v>92</v>
      </c>
      <c r="J43" s="59" t="s">
        <v>92</v>
      </c>
      <c r="K43" s="59" t="s">
        <v>92</v>
      </c>
      <c r="L43" s="59" t="s">
        <v>92</v>
      </c>
      <c r="M43" s="59" t="s">
        <v>92</v>
      </c>
      <c r="N43" s="59" t="s">
        <v>92</v>
      </c>
      <c r="O43" s="59" t="s">
        <v>92</v>
      </c>
      <c r="P43" s="63" t="str">
        <f t="shared" si="1"/>
        <v>－</v>
      </c>
      <c r="R43" s="173"/>
      <c r="S43" s="173" t="str">
        <f t="shared" si="2"/>
        <v/>
      </c>
      <c r="T43" s="173"/>
      <c r="U43" s="173" t="str">
        <f t="shared" si="3"/>
        <v/>
      </c>
      <c r="V43" s="173" t="str">
        <f t="shared" si="4"/>
        <v/>
      </c>
      <c r="W43" s="173" t="str">
        <f t="shared" si="5"/>
        <v/>
      </c>
      <c r="X43" s="173" t="str">
        <f t="shared" si="6"/>
        <v/>
      </c>
      <c r="Y43" s="173" t="str">
        <f t="shared" si="7"/>
        <v/>
      </c>
      <c r="Z43" s="173" t="str">
        <f t="shared" si="8"/>
        <v/>
      </c>
      <c r="AA43" s="173" t="str">
        <f t="shared" si="9"/>
        <v/>
      </c>
      <c r="AB43" s="173" t="str">
        <f t="shared" si="10"/>
        <v/>
      </c>
      <c r="AC43" s="173" t="str">
        <f t="shared" si="11"/>
        <v/>
      </c>
      <c r="AD43" s="173" t="str">
        <f t="shared" si="12"/>
        <v/>
      </c>
      <c r="AE43" s="173" t="str">
        <f t="shared" si="13"/>
        <v/>
      </c>
      <c r="AF43" s="173"/>
      <c r="AG43" s="173"/>
      <c r="AH43" s="173"/>
    </row>
    <row r="44" spans="2:34" x14ac:dyDescent="0.2">
      <c r="B44" s="351"/>
      <c r="C44" s="64" t="str">
        <f>IF(G16&lt;&gt;"",G16,"")</f>
        <v>　</v>
      </c>
      <c r="D44" s="57"/>
      <c r="E44" s="57" t="s">
        <v>92</v>
      </c>
      <c r="F44" s="57" t="s">
        <v>92</v>
      </c>
      <c r="G44" s="57" t="s">
        <v>92</v>
      </c>
      <c r="H44" s="57" t="s">
        <v>92</v>
      </c>
      <c r="I44" s="57" t="s">
        <v>92</v>
      </c>
      <c r="J44" s="57" t="s">
        <v>92</v>
      </c>
      <c r="K44" s="57" t="s">
        <v>92</v>
      </c>
      <c r="L44" s="57" t="s">
        <v>92</v>
      </c>
      <c r="M44" s="57" t="s">
        <v>92</v>
      </c>
      <c r="N44" s="57" t="s">
        <v>92</v>
      </c>
      <c r="O44" s="57" t="s">
        <v>92</v>
      </c>
      <c r="P44" s="65" t="str">
        <f t="shared" si="1"/>
        <v>－</v>
      </c>
      <c r="R44" s="173"/>
      <c r="S44" s="173" t="str">
        <f t="shared" si="2"/>
        <v/>
      </c>
      <c r="T44" s="173"/>
      <c r="U44" s="173" t="str">
        <f t="shared" si="3"/>
        <v/>
      </c>
      <c r="V44" s="173" t="str">
        <f t="shared" si="4"/>
        <v/>
      </c>
      <c r="W44" s="173" t="str">
        <f t="shared" si="5"/>
        <v/>
      </c>
      <c r="X44" s="173" t="str">
        <f t="shared" si="6"/>
        <v/>
      </c>
      <c r="Y44" s="173" t="str">
        <f t="shared" si="7"/>
        <v/>
      </c>
      <c r="Z44" s="173" t="str">
        <f t="shared" si="8"/>
        <v/>
      </c>
      <c r="AA44" s="173" t="str">
        <f t="shared" si="9"/>
        <v/>
      </c>
      <c r="AB44" s="173" t="str">
        <f t="shared" si="10"/>
        <v/>
      </c>
      <c r="AC44" s="173" t="str">
        <f t="shared" si="11"/>
        <v/>
      </c>
      <c r="AD44" s="173" t="str">
        <f t="shared" si="12"/>
        <v/>
      </c>
      <c r="AE44" s="173" t="str">
        <f t="shared" si="13"/>
        <v/>
      </c>
      <c r="AF44" s="173"/>
      <c r="AG44" s="173"/>
      <c r="AH44" s="173"/>
    </row>
    <row r="45" spans="2:34" x14ac:dyDescent="0.2">
      <c r="B45" s="351" t="str">
        <f>IF(D17&lt;&gt;"",D17,"")</f>
        <v/>
      </c>
      <c r="C45" s="60" t="str">
        <f>IF(E17&lt;&gt;"",E17,"")</f>
        <v>　</v>
      </c>
      <c r="D45" s="58"/>
      <c r="E45" s="58" t="s">
        <v>92</v>
      </c>
      <c r="F45" s="58" t="s">
        <v>92</v>
      </c>
      <c r="G45" s="58" t="s">
        <v>92</v>
      </c>
      <c r="H45" s="58" t="s">
        <v>92</v>
      </c>
      <c r="I45" s="58" t="s">
        <v>92</v>
      </c>
      <c r="J45" s="58" t="s">
        <v>92</v>
      </c>
      <c r="K45" s="58" t="s">
        <v>92</v>
      </c>
      <c r="L45" s="58" t="s">
        <v>92</v>
      </c>
      <c r="M45" s="58" t="s">
        <v>92</v>
      </c>
      <c r="N45" s="58" t="s">
        <v>92</v>
      </c>
      <c r="O45" s="58" t="s">
        <v>92</v>
      </c>
      <c r="P45" s="61" t="str">
        <f t="shared" si="1"/>
        <v>－</v>
      </c>
      <c r="R45" s="173"/>
      <c r="S45" s="173" t="str">
        <f t="shared" si="2"/>
        <v/>
      </c>
      <c r="T45" s="173"/>
      <c r="U45" s="173" t="str">
        <f t="shared" si="3"/>
        <v/>
      </c>
      <c r="V45" s="173" t="str">
        <f t="shared" si="4"/>
        <v/>
      </c>
      <c r="W45" s="173" t="str">
        <f t="shared" si="5"/>
        <v/>
      </c>
      <c r="X45" s="173" t="str">
        <f t="shared" si="6"/>
        <v/>
      </c>
      <c r="Y45" s="173" t="str">
        <f t="shared" si="7"/>
        <v/>
      </c>
      <c r="Z45" s="173" t="str">
        <f t="shared" si="8"/>
        <v/>
      </c>
      <c r="AA45" s="173" t="str">
        <f t="shared" si="9"/>
        <v/>
      </c>
      <c r="AB45" s="173" t="str">
        <f t="shared" si="10"/>
        <v/>
      </c>
      <c r="AC45" s="173" t="str">
        <f t="shared" si="11"/>
        <v/>
      </c>
      <c r="AD45" s="173" t="str">
        <f t="shared" si="12"/>
        <v/>
      </c>
      <c r="AE45" s="173" t="str">
        <f t="shared" si="13"/>
        <v/>
      </c>
      <c r="AF45" s="173" t="str">
        <f>IF(OR(P45="E",P46="E",P47="E"),"E",
IF(OR(P45="D",P46="D",P47="D"),"D",
IF(OR(P45="C",P46="C",P47="C"),"C",
IF(OR(P45="B",P46="B",P47="B"),"B",
IF(OR(P45="A",P46="A",P47="A"),"A",
IF(OR(P45="－",P46="－",P47="－"),"－",""))))))</f>
        <v>－</v>
      </c>
      <c r="AG45" s="173"/>
      <c r="AH45" s="173"/>
    </row>
    <row r="46" spans="2:34" x14ac:dyDescent="0.2">
      <c r="B46" s="351"/>
      <c r="C46" s="62" t="str">
        <f>IF(F17&lt;&gt;"",F17,"")</f>
        <v>　</v>
      </c>
      <c r="D46" s="59" t="s">
        <v>92</v>
      </c>
      <c r="E46" s="59" t="s">
        <v>92</v>
      </c>
      <c r="F46" s="59" t="s">
        <v>92</v>
      </c>
      <c r="G46" s="59" t="s">
        <v>92</v>
      </c>
      <c r="H46" s="59" t="s">
        <v>92</v>
      </c>
      <c r="I46" s="59" t="s">
        <v>92</v>
      </c>
      <c r="J46" s="59" t="s">
        <v>92</v>
      </c>
      <c r="K46" s="59" t="s">
        <v>92</v>
      </c>
      <c r="L46" s="59" t="s">
        <v>92</v>
      </c>
      <c r="M46" s="59" t="s">
        <v>92</v>
      </c>
      <c r="N46" s="59" t="s">
        <v>92</v>
      </c>
      <c r="O46" s="59" t="s">
        <v>92</v>
      </c>
      <c r="P46" s="63" t="str">
        <f t="shared" si="1"/>
        <v>－</v>
      </c>
      <c r="R46" s="173"/>
      <c r="S46" s="173" t="str">
        <f t="shared" si="2"/>
        <v/>
      </c>
      <c r="T46" s="173"/>
      <c r="U46" s="173" t="str">
        <f t="shared" si="3"/>
        <v/>
      </c>
      <c r="V46" s="173" t="str">
        <f t="shared" si="4"/>
        <v/>
      </c>
      <c r="W46" s="173" t="str">
        <f t="shared" si="5"/>
        <v/>
      </c>
      <c r="X46" s="173" t="str">
        <f t="shared" si="6"/>
        <v/>
      </c>
      <c r="Y46" s="173" t="str">
        <f t="shared" si="7"/>
        <v/>
      </c>
      <c r="Z46" s="173" t="str">
        <f t="shared" si="8"/>
        <v/>
      </c>
      <c r="AA46" s="173" t="str">
        <f t="shared" si="9"/>
        <v/>
      </c>
      <c r="AB46" s="173" t="str">
        <f t="shared" si="10"/>
        <v/>
      </c>
      <c r="AC46" s="173" t="str">
        <f t="shared" si="11"/>
        <v/>
      </c>
      <c r="AD46" s="173" t="str">
        <f t="shared" si="12"/>
        <v/>
      </c>
      <c r="AE46" s="173" t="str">
        <f t="shared" si="13"/>
        <v/>
      </c>
      <c r="AF46" s="173"/>
      <c r="AG46" s="173"/>
      <c r="AH46" s="173"/>
    </row>
    <row r="47" spans="2:34" x14ac:dyDescent="0.2">
      <c r="B47" s="351"/>
      <c r="C47" s="64" t="str">
        <f>IF(G17&lt;&gt;"",G17,"")</f>
        <v>　</v>
      </c>
      <c r="D47" s="57"/>
      <c r="E47" s="57" t="s">
        <v>92</v>
      </c>
      <c r="F47" s="57" t="s">
        <v>92</v>
      </c>
      <c r="G47" s="57" t="s">
        <v>92</v>
      </c>
      <c r="H47" s="57" t="s">
        <v>92</v>
      </c>
      <c r="I47" s="57" t="s">
        <v>92</v>
      </c>
      <c r="J47" s="57" t="s">
        <v>92</v>
      </c>
      <c r="K47" s="57" t="s">
        <v>92</v>
      </c>
      <c r="L47" s="57" t="s">
        <v>92</v>
      </c>
      <c r="M47" s="57" t="s">
        <v>92</v>
      </c>
      <c r="N47" s="57" t="s">
        <v>92</v>
      </c>
      <c r="O47" s="57" t="s">
        <v>92</v>
      </c>
      <c r="P47" s="65" t="str">
        <f t="shared" si="1"/>
        <v>－</v>
      </c>
      <c r="R47" s="173"/>
      <c r="S47" s="173" t="str">
        <f t="shared" si="2"/>
        <v/>
      </c>
      <c r="T47" s="173"/>
      <c r="U47" s="173" t="str">
        <f t="shared" si="3"/>
        <v/>
      </c>
      <c r="V47" s="173" t="str">
        <f t="shared" si="4"/>
        <v/>
      </c>
      <c r="W47" s="173" t="str">
        <f t="shared" si="5"/>
        <v/>
      </c>
      <c r="X47" s="173" t="str">
        <f t="shared" si="6"/>
        <v/>
      </c>
      <c r="Y47" s="173" t="str">
        <f t="shared" si="7"/>
        <v/>
      </c>
      <c r="Z47" s="173" t="str">
        <f t="shared" si="8"/>
        <v/>
      </c>
      <c r="AA47" s="173" t="str">
        <f t="shared" si="9"/>
        <v/>
      </c>
      <c r="AB47" s="173" t="str">
        <f t="shared" si="10"/>
        <v/>
      </c>
      <c r="AC47" s="173" t="str">
        <f t="shared" si="11"/>
        <v/>
      </c>
      <c r="AD47" s="173" t="str">
        <f t="shared" si="12"/>
        <v/>
      </c>
      <c r="AE47" s="173" t="str">
        <f t="shared" si="13"/>
        <v/>
      </c>
      <c r="AF47" s="173"/>
      <c r="AG47" s="173"/>
      <c r="AH47" s="173"/>
    </row>
    <row r="48" spans="2:34" x14ac:dyDescent="0.2">
      <c r="B48" s="351" t="str">
        <f>IF(D18&lt;&gt;"",D18,"")</f>
        <v/>
      </c>
      <c r="C48" s="60" t="str">
        <f>IF(E18&lt;&gt;"",E18,"")</f>
        <v>　</v>
      </c>
      <c r="D48" s="58"/>
      <c r="E48" s="58" t="s">
        <v>92</v>
      </c>
      <c r="F48" s="58" t="s">
        <v>92</v>
      </c>
      <c r="G48" s="58" t="s">
        <v>92</v>
      </c>
      <c r="H48" s="58" t="s">
        <v>92</v>
      </c>
      <c r="I48" s="58" t="s">
        <v>92</v>
      </c>
      <c r="J48" s="58" t="s">
        <v>92</v>
      </c>
      <c r="K48" s="58" t="s">
        <v>92</v>
      </c>
      <c r="L48" s="58" t="s">
        <v>92</v>
      </c>
      <c r="M48" s="58" t="s">
        <v>92</v>
      </c>
      <c r="N48" s="58" t="s">
        <v>92</v>
      </c>
      <c r="O48" s="58" t="s">
        <v>92</v>
      </c>
      <c r="P48" s="61" t="str">
        <f t="shared" si="1"/>
        <v>－</v>
      </c>
      <c r="R48" s="173"/>
      <c r="S48" s="173" t="str">
        <f t="shared" si="2"/>
        <v/>
      </c>
      <c r="T48" s="173"/>
      <c r="U48" s="173" t="str">
        <f t="shared" si="3"/>
        <v/>
      </c>
      <c r="V48" s="173" t="str">
        <f t="shared" si="4"/>
        <v/>
      </c>
      <c r="W48" s="173" t="str">
        <f t="shared" si="5"/>
        <v/>
      </c>
      <c r="X48" s="173" t="str">
        <f t="shared" si="6"/>
        <v/>
      </c>
      <c r="Y48" s="173" t="str">
        <f t="shared" si="7"/>
        <v/>
      </c>
      <c r="Z48" s="173" t="str">
        <f t="shared" si="8"/>
        <v/>
      </c>
      <c r="AA48" s="173" t="str">
        <f t="shared" si="9"/>
        <v/>
      </c>
      <c r="AB48" s="173" t="str">
        <f t="shared" si="10"/>
        <v/>
      </c>
      <c r="AC48" s="173" t="str">
        <f t="shared" si="11"/>
        <v/>
      </c>
      <c r="AD48" s="173" t="str">
        <f t="shared" si="12"/>
        <v/>
      </c>
      <c r="AE48" s="173" t="str">
        <f t="shared" si="13"/>
        <v/>
      </c>
      <c r="AF48" s="173" t="str">
        <f>IF(OR(P48="E",P49="E",P50="E"),"E",
IF(OR(P48="D",P49="D",P50="D"),"D",
IF(OR(P48="C",P49="C",P50="C"),"C",
IF(OR(P48="B",P49="B",P50="B"),"B",
IF(OR(P48="A",P49="A",P50="A"),"A",
IF(OR(P48="－",P49="－",P50="－"),"－",""))))))</f>
        <v>－</v>
      </c>
      <c r="AG48" s="173"/>
      <c r="AH48" s="173"/>
    </row>
    <row r="49" spans="2:34" x14ac:dyDescent="0.2">
      <c r="B49" s="351"/>
      <c r="C49" s="62" t="str">
        <f>IF(F18&lt;&gt;"",F18,"")</f>
        <v>　</v>
      </c>
      <c r="D49" s="59"/>
      <c r="E49" s="59" t="s">
        <v>92</v>
      </c>
      <c r="F49" s="59" t="s">
        <v>92</v>
      </c>
      <c r="G49" s="59" t="s">
        <v>92</v>
      </c>
      <c r="H49" s="59" t="s">
        <v>92</v>
      </c>
      <c r="I49" s="59" t="s">
        <v>92</v>
      </c>
      <c r="J49" s="59" t="s">
        <v>92</v>
      </c>
      <c r="K49" s="59" t="s">
        <v>92</v>
      </c>
      <c r="L49" s="59" t="s">
        <v>92</v>
      </c>
      <c r="M49" s="59" t="s">
        <v>92</v>
      </c>
      <c r="N49" s="59" t="s">
        <v>92</v>
      </c>
      <c r="O49" s="59" t="s">
        <v>92</v>
      </c>
      <c r="P49" s="63" t="str">
        <f t="shared" si="1"/>
        <v>－</v>
      </c>
      <c r="R49" s="173"/>
      <c r="S49" s="173" t="str">
        <f t="shared" si="2"/>
        <v/>
      </c>
      <c r="T49" s="173"/>
      <c r="U49" s="173" t="str">
        <f t="shared" si="3"/>
        <v/>
      </c>
      <c r="V49" s="173" t="str">
        <f t="shared" si="4"/>
        <v/>
      </c>
      <c r="W49" s="173" t="str">
        <f t="shared" si="5"/>
        <v/>
      </c>
      <c r="X49" s="173" t="str">
        <f t="shared" si="6"/>
        <v/>
      </c>
      <c r="Y49" s="173" t="str">
        <f t="shared" si="7"/>
        <v/>
      </c>
      <c r="Z49" s="173" t="str">
        <f t="shared" si="8"/>
        <v/>
      </c>
      <c r="AA49" s="173" t="str">
        <f t="shared" si="9"/>
        <v/>
      </c>
      <c r="AB49" s="173" t="str">
        <f t="shared" si="10"/>
        <v/>
      </c>
      <c r="AC49" s="173" t="str">
        <f t="shared" si="11"/>
        <v/>
      </c>
      <c r="AD49" s="173" t="str">
        <f t="shared" si="12"/>
        <v/>
      </c>
      <c r="AE49" s="173" t="str">
        <f t="shared" si="13"/>
        <v/>
      </c>
      <c r="AF49" s="173"/>
      <c r="AG49" s="173"/>
      <c r="AH49" s="173"/>
    </row>
    <row r="50" spans="2:34" x14ac:dyDescent="0.2">
      <c r="B50" s="351"/>
      <c r="C50" s="64" t="str">
        <f>IF(G18&lt;&gt;"",G18,"")</f>
        <v>　</v>
      </c>
      <c r="D50" s="57"/>
      <c r="E50" s="57" t="s">
        <v>92</v>
      </c>
      <c r="F50" s="57" t="s">
        <v>92</v>
      </c>
      <c r="G50" s="57" t="s">
        <v>92</v>
      </c>
      <c r="H50" s="57" t="s">
        <v>92</v>
      </c>
      <c r="I50" s="57" t="s">
        <v>92</v>
      </c>
      <c r="J50" s="57" t="s">
        <v>92</v>
      </c>
      <c r="K50" s="57" t="s">
        <v>92</v>
      </c>
      <c r="L50" s="57" t="s">
        <v>92</v>
      </c>
      <c r="M50" s="57" t="s">
        <v>92</v>
      </c>
      <c r="N50" s="57" t="s">
        <v>92</v>
      </c>
      <c r="O50" s="57" t="s">
        <v>92</v>
      </c>
      <c r="P50" s="65" t="str">
        <f t="shared" si="1"/>
        <v>－</v>
      </c>
      <c r="R50" s="173"/>
      <c r="S50" s="173" t="str">
        <f t="shared" si="2"/>
        <v/>
      </c>
      <c r="T50" s="173"/>
      <c r="U50" s="173" t="str">
        <f t="shared" si="3"/>
        <v/>
      </c>
      <c r="V50" s="173" t="str">
        <f t="shared" si="4"/>
        <v/>
      </c>
      <c r="W50" s="173" t="str">
        <f t="shared" si="5"/>
        <v/>
      </c>
      <c r="X50" s="173" t="str">
        <f t="shared" si="6"/>
        <v/>
      </c>
      <c r="Y50" s="173" t="str">
        <f t="shared" si="7"/>
        <v/>
      </c>
      <c r="Z50" s="173" t="str">
        <f t="shared" si="8"/>
        <v/>
      </c>
      <c r="AA50" s="173" t="str">
        <f t="shared" si="9"/>
        <v/>
      </c>
      <c r="AB50" s="173" t="str">
        <f t="shared" si="10"/>
        <v/>
      </c>
      <c r="AC50" s="173" t="str">
        <f t="shared" si="11"/>
        <v/>
      </c>
      <c r="AD50" s="173" t="str">
        <f t="shared" si="12"/>
        <v/>
      </c>
      <c r="AE50" s="173" t="str">
        <f t="shared" si="13"/>
        <v/>
      </c>
      <c r="AF50" s="173"/>
      <c r="AG50" s="173"/>
      <c r="AH50" s="173"/>
    </row>
    <row r="51" spans="2:34" x14ac:dyDescent="0.2">
      <c r="B51" s="351" t="str">
        <f>IF(D19&lt;&gt;"",D19,"")</f>
        <v/>
      </c>
      <c r="C51" s="60" t="str">
        <f>IF(E19&lt;&gt;"",E19,"")</f>
        <v>　</v>
      </c>
      <c r="D51" s="58"/>
      <c r="E51" s="58" t="s">
        <v>92</v>
      </c>
      <c r="F51" s="58" t="s">
        <v>92</v>
      </c>
      <c r="G51" s="58" t="s">
        <v>92</v>
      </c>
      <c r="H51" s="58" t="s">
        <v>92</v>
      </c>
      <c r="I51" s="58" t="s">
        <v>92</v>
      </c>
      <c r="J51" s="58" t="s">
        <v>92</v>
      </c>
      <c r="K51" s="58" t="s">
        <v>92</v>
      </c>
      <c r="L51" s="58" t="s">
        <v>92</v>
      </c>
      <c r="M51" s="58" t="s">
        <v>92</v>
      </c>
      <c r="N51" s="58" t="s">
        <v>92</v>
      </c>
      <c r="O51" s="58" t="s">
        <v>92</v>
      </c>
      <c r="P51" s="61" t="str">
        <f t="shared" si="1"/>
        <v>－</v>
      </c>
      <c r="R51" s="173"/>
      <c r="S51" s="173" t="str">
        <f t="shared" si="2"/>
        <v/>
      </c>
      <c r="T51" s="173"/>
      <c r="U51" s="173" t="str">
        <f t="shared" si="3"/>
        <v/>
      </c>
      <c r="V51" s="173" t="str">
        <f t="shared" si="4"/>
        <v/>
      </c>
      <c r="W51" s="173" t="str">
        <f t="shared" si="5"/>
        <v/>
      </c>
      <c r="X51" s="173" t="str">
        <f t="shared" si="6"/>
        <v/>
      </c>
      <c r="Y51" s="173" t="str">
        <f t="shared" si="7"/>
        <v/>
      </c>
      <c r="Z51" s="173" t="str">
        <f t="shared" si="8"/>
        <v/>
      </c>
      <c r="AA51" s="173" t="str">
        <f t="shared" si="9"/>
        <v/>
      </c>
      <c r="AB51" s="173" t="str">
        <f t="shared" si="10"/>
        <v/>
      </c>
      <c r="AC51" s="173" t="str">
        <f t="shared" si="11"/>
        <v/>
      </c>
      <c r="AD51" s="173" t="str">
        <f t="shared" si="12"/>
        <v/>
      </c>
      <c r="AE51" s="173" t="str">
        <f t="shared" si="13"/>
        <v/>
      </c>
      <c r="AF51" s="173" t="str">
        <f>IF(OR(P51="E",P52="E",P53="E"),"E",
IF(OR(P51="D",P52="D",P53="D"),"D",
IF(OR(P51="C",P52="C",P53="C"),"C",
IF(OR(P51="B",P52="B",P53="B"),"B",
IF(OR(P51="A",P52="A",P53="A"),"A",
IF(OR(P51="－",P52="－",P53="－"),"－",""))))))</f>
        <v>－</v>
      </c>
      <c r="AG51" s="173"/>
      <c r="AH51" s="173"/>
    </row>
    <row r="52" spans="2:34" x14ac:dyDescent="0.2">
      <c r="B52" s="351"/>
      <c r="C52" s="62" t="str">
        <f>IF(F19&lt;&gt;"",F19,"")</f>
        <v>　</v>
      </c>
      <c r="D52" s="59"/>
      <c r="E52" s="59" t="s">
        <v>92</v>
      </c>
      <c r="F52" s="59" t="s">
        <v>92</v>
      </c>
      <c r="G52" s="59" t="s">
        <v>92</v>
      </c>
      <c r="H52" s="59" t="s">
        <v>92</v>
      </c>
      <c r="I52" s="59" t="s">
        <v>92</v>
      </c>
      <c r="J52" s="59" t="s">
        <v>92</v>
      </c>
      <c r="K52" s="59" t="s">
        <v>92</v>
      </c>
      <c r="L52" s="59" t="s">
        <v>92</v>
      </c>
      <c r="M52" s="59" t="s">
        <v>92</v>
      </c>
      <c r="N52" s="59" t="s">
        <v>92</v>
      </c>
      <c r="O52" s="59" t="s">
        <v>92</v>
      </c>
      <c r="P52" s="63" t="str">
        <f t="shared" si="1"/>
        <v>－</v>
      </c>
      <c r="R52" s="173"/>
      <c r="S52" s="173" t="str">
        <f t="shared" si="2"/>
        <v/>
      </c>
      <c r="T52" s="173"/>
      <c r="U52" s="173" t="str">
        <f t="shared" si="3"/>
        <v/>
      </c>
      <c r="V52" s="173" t="str">
        <f t="shared" si="4"/>
        <v/>
      </c>
      <c r="W52" s="173" t="str">
        <f t="shared" si="5"/>
        <v/>
      </c>
      <c r="X52" s="173" t="str">
        <f t="shared" si="6"/>
        <v/>
      </c>
      <c r="Y52" s="173" t="str">
        <f t="shared" si="7"/>
        <v/>
      </c>
      <c r="Z52" s="173" t="str">
        <f t="shared" si="8"/>
        <v/>
      </c>
      <c r="AA52" s="173" t="str">
        <f t="shared" si="9"/>
        <v/>
      </c>
      <c r="AB52" s="173" t="str">
        <f t="shared" si="10"/>
        <v/>
      </c>
      <c r="AC52" s="173" t="str">
        <f t="shared" si="11"/>
        <v/>
      </c>
      <c r="AD52" s="173" t="str">
        <f t="shared" si="12"/>
        <v/>
      </c>
      <c r="AE52" s="173" t="str">
        <f t="shared" si="13"/>
        <v/>
      </c>
      <c r="AF52" s="173"/>
      <c r="AG52" s="173"/>
      <c r="AH52" s="173"/>
    </row>
    <row r="53" spans="2:34" x14ac:dyDescent="0.2">
      <c r="B53" s="351"/>
      <c r="C53" s="64" t="str">
        <f>IF(G19&lt;&gt;"",G19,"")</f>
        <v>　</v>
      </c>
      <c r="D53" s="57"/>
      <c r="E53" s="57" t="s">
        <v>92</v>
      </c>
      <c r="F53" s="57" t="s">
        <v>92</v>
      </c>
      <c r="G53" s="57" t="s">
        <v>92</v>
      </c>
      <c r="H53" s="57" t="s">
        <v>92</v>
      </c>
      <c r="I53" s="57" t="s">
        <v>92</v>
      </c>
      <c r="J53" s="57" t="s">
        <v>92</v>
      </c>
      <c r="K53" s="57" t="s">
        <v>92</v>
      </c>
      <c r="L53" s="57" t="s">
        <v>92</v>
      </c>
      <c r="M53" s="57" t="s">
        <v>92</v>
      </c>
      <c r="N53" s="57" t="s">
        <v>92</v>
      </c>
      <c r="O53" s="57" t="s">
        <v>92</v>
      </c>
      <c r="P53" s="65" t="str">
        <f t="shared" si="1"/>
        <v>－</v>
      </c>
      <c r="R53" s="173"/>
      <c r="S53" s="173" t="str">
        <f t="shared" si="2"/>
        <v/>
      </c>
      <c r="T53" s="173"/>
      <c r="U53" s="173" t="str">
        <f t="shared" si="3"/>
        <v/>
      </c>
      <c r="V53" s="173" t="str">
        <f t="shared" si="4"/>
        <v/>
      </c>
      <c r="W53" s="173" t="str">
        <f t="shared" si="5"/>
        <v/>
      </c>
      <c r="X53" s="173" t="str">
        <f t="shared" si="6"/>
        <v/>
      </c>
      <c r="Y53" s="173" t="str">
        <f t="shared" si="7"/>
        <v/>
      </c>
      <c r="Z53" s="173" t="str">
        <f t="shared" si="8"/>
        <v/>
      </c>
      <c r="AA53" s="173" t="str">
        <f t="shared" si="9"/>
        <v/>
      </c>
      <c r="AB53" s="173" t="str">
        <f t="shared" si="10"/>
        <v/>
      </c>
      <c r="AC53" s="173" t="str">
        <f t="shared" si="11"/>
        <v/>
      </c>
      <c r="AD53" s="173" t="str">
        <f t="shared" si="12"/>
        <v/>
      </c>
      <c r="AE53" s="173" t="str">
        <f t="shared" si="13"/>
        <v/>
      </c>
      <c r="AF53" s="173"/>
      <c r="AG53" s="173"/>
      <c r="AH53" s="173"/>
    </row>
    <row r="54" spans="2:34" x14ac:dyDescent="0.2">
      <c r="B54" s="351" t="str">
        <f>IF(D20&lt;&gt;"",D20,"")</f>
        <v/>
      </c>
      <c r="C54" s="60" t="str">
        <f>IF(E20&lt;&gt;"",E20,"")</f>
        <v>　</v>
      </c>
      <c r="D54" s="58"/>
      <c r="E54" s="58" t="s">
        <v>92</v>
      </c>
      <c r="F54" s="58" t="s">
        <v>92</v>
      </c>
      <c r="G54" s="58" t="s">
        <v>92</v>
      </c>
      <c r="H54" s="58" t="s">
        <v>92</v>
      </c>
      <c r="I54" s="58" t="s">
        <v>92</v>
      </c>
      <c r="J54" s="58" t="s">
        <v>92</v>
      </c>
      <c r="K54" s="58" t="s">
        <v>92</v>
      </c>
      <c r="L54" s="58" t="s">
        <v>92</v>
      </c>
      <c r="M54" s="58" t="s">
        <v>92</v>
      </c>
      <c r="N54" s="58" t="s">
        <v>92</v>
      </c>
      <c r="O54" s="58" t="s">
        <v>92</v>
      </c>
      <c r="P54" s="61" t="str">
        <f t="shared" si="1"/>
        <v>－</v>
      </c>
      <c r="R54" s="173"/>
      <c r="S54" s="173" t="str">
        <f t="shared" si="2"/>
        <v/>
      </c>
      <c r="T54" s="173"/>
      <c r="U54" s="173" t="str">
        <f t="shared" si="3"/>
        <v/>
      </c>
      <c r="V54" s="173" t="str">
        <f t="shared" si="4"/>
        <v/>
      </c>
      <c r="W54" s="173" t="str">
        <f t="shared" si="5"/>
        <v/>
      </c>
      <c r="X54" s="173" t="str">
        <f t="shared" si="6"/>
        <v/>
      </c>
      <c r="Y54" s="173" t="str">
        <f t="shared" si="7"/>
        <v/>
      </c>
      <c r="Z54" s="173" t="str">
        <f t="shared" si="8"/>
        <v/>
      </c>
      <c r="AA54" s="173" t="str">
        <f t="shared" si="9"/>
        <v/>
      </c>
      <c r="AB54" s="173" t="str">
        <f t="shared" si="10"/>
        <v/>
      </c>
      <c r="AC54" s="173" t="str">
        <f t="shared" si="11"/>
        <v/>
      </c>
      <c r="AD54" s="173" t="str">
        <f t="shared" si="12"/>
        <v/>
      </c>
      <c r="AE54" s="173" t="str">
        <f t="shared" si="13"/>
        <v/>
      </c>
      <c r="AF54" s="173" t="str">
        <f>IF(OR(P54="E",P55="E",P56="E"),"E",
IF(OR(P54="D",P55="D",P56="D"),"D",
IF(OR(P54="C",P55="C",P56="C"),"C",
IF(OR(P54="B",P55="B",P56="B"),"B",
IF(OR(P54="A",P55="A",P56="A"),"A",
IF(OR(P54="－",P55="－",P56="－"),"－",""))))))</f>
        <v>－</v>
      </c>
      <c r="AG54" s="173"/>
      <c r="AH54" s="173"/>
    </row>
    <row r="55" spans="2:34" x14ac:dyDescent="0.2">
      <c r="B55" s="351"/>
      <c r="C55" s="62" t="str">
        <f>IF(F20&lt;&gt;"",F20,"")</f>
        <v>　</v>
      </c>
      <c r="D55" s="59"/>
      <c r="E55" s="59" t="s">
        <v>92</v>
      </c>
      <c r="F55" s="59" t="s">
        <v>92</v>
      </c>
      <c r="G55" s="59" t="s">
        <v>92</v>
      </c>
      <c r="H55" s="59" t="s">
        <v>92</v>
      </c>
      <c r="I55" s="59" t="s">
        <v>92</v>
      </c>
      <c r="J55" s="59" t="s">
        <v>92</v>
      </c>
      <c r="K55" s="59" t="s">
        <v>92</v>
      </c>
      <c r="L55" s="59" t="s">
        <v>92</v>
      </c>
      <c r="M55" s="59" t="s">
        <v>92</v>
      </c>
      <c r="N55" s="59" t="s">
        <v>92</v>
      </c>
      <c r="O55" s="59" t="s">
        <v>92</v>
      </c>
      <c r="P55" s="63" t="str">
        <f t="shared" si="1"/>
        <v>－</v>
      </c>
      <c r="R55" s="173"/>
      <c r="S55" s="173" t="str">
        <f t="shared" si="2"/>
        <v/>
      </c>
      <c r="T55" s="173"/>
      <c r="U55" s="173" t="str">
        <f t="shared" si="3"/>
        <v/>
      </c>
      <c r="V55" s="173" t="str">
        <f t="shared" si="4"/>
        <v/>
      </c>
      <c r="W55" s="173" t="str">
        <f t="shared" si="5"/>
        <v/>
      </c>
      <c r="X55" s="173" t="str">
        <f t="shared" si="6"/>
        <v/>
      </c>
      <c r="Y55" s="173" t="str">
        <f t="shared" si="7"/>
        <v/>
      </c>
      <c r="Z55" s="173" t="str">
        <f t="shared" si="8"/>
        <v/>
      </c>
      <c r="AA55" s="173" t="str">
        <f t="shared" si="9"/>
        <v/>
      </c>
      <c r="AB55" s="173" t="str">
        <f t="shared" si="10"/>
        <v/>
      </c>
      <c r="AC55" s="173" t="str">
        <f t="shared" si="11"/>
        <v/>
      </c>
      <c r="AD55" s="173" t="str">
        <f t="shared" si="12"/>
        <v/>
      </c>
      <c r="AE55" s="173" t="str">
        <f t="shared" si="13"/>
        <v/>
      </c>
      <c r="AF55" s="173"/>
      <c r="AG55" s="173"/>
      <c r="AH55" s="173"/>
    </row>
    <row r="56" spans="2:34" x14ac:dyDescent="0.2">
      <c r="B56" s="351"/>
      <c r="C56" s="64" t="str">
        <f>IF(G20&lt;&gt;"",G20,"")</f>
        <v>　</v>
      </c>
      <c r="D56" s="57"/>
      <c r="E56" s="57" t="s">
        <v>92</v>
      </c>
      <c r="F56" s="57" t="s">
        <v>92</v>
      </c>
      <c r="G56" s="57" t="s">
        <v>92</v>
      </c>
      <c r="H56" s="57" t="s">
        <v>92</v>
      </c>
      <c r="I56" s="57" t="s">
        <v>92</v>
      </c>
      <c r="J56" s="57" t="s">
        <v>92</v>
      </c>
      <c r="K56" s="57" t="s">
        <v>92</v>
      </c>
      <c r="L56" s="57" t="s">
        <v>92</v>
      </c>
      <c r="M56" s="57" t="s">
        <v>92</v>
      </c>
      <c r="N56" s="57" t="s">
        <v>92</v>
      </c>
      <c r="O56" s="57" t="s">
        <v>92</v>
      </c>
      <c r="P56" s="65" t="str">
        <f t="shared" si="1"/>
        <v>－</v>
      </c>
      <c r="R56" s="173"/>
      <c r="S56" s="173" t="str">
        <f t="shared" si="2"/>
        <v/>
      </c>
      <c r="T56" s="173"/>
      <c r="U56" s="173" t="str">
        <f t="shared" si="3"/>
        <v/>
      </c>
      <c r="V56" s="173" t="str">
        <f t="shared" si="4"/>
        <v/>
      </c>
      <c r="W56" s="173" t="str">
        <f t="shared" si="5"/>
        <v/>
      </c>
      <c r="X56" s="173" t="str">
        <f t="shared" si="6"/>
        <v/>
      </c>
      <c r="Y56" s="173" t="str">
        <f t="shared" si="7"/>
        <v/>
      </c>
      <c r="Z56" s="173" t="str">
        <f t="shared" si="8"/>
        <v/>
      </c>
      <c r="AA56" s="173" t="str">
        <f t="shared" si="9"/>
        <v/>
      </c>
      <c r="AB56" s="173" t="str">
        <f t="shared" si="10"/>
        <v/>
      </c>
      <c r="AC56" s="173" t="str">
        <f t="shared" si="11"/>
        <v/>
      </c>
      <c r="AD56" s="173" t="str">
        <f t="shared" si="12"/>
        <v/>
      </c>
      <c r="AE56" s="173" t="str">
        <f t="shared" si="13"/>
        <v/>
      </c>
      <c r="AF56" s="173"/>
      <c r="AG56" s="173"/>
      <c r="AH56" s="173"/>
    </row>
    <row r="57" spans="2:34" x14ac:dyDescent="0.2">
      <c r="B57" s="351" t="str">
        <f>IF(D21&lt;&gt;"",D21,"")</f>
        <v/>
      </c>
      <c r="C57" s="60" t="str">
        <f>IF(E21&lt;&gt;"",E21,"")</f>
        <v>　</v>
      </c>
      <c r="D57" s="58"/>
      <c r="E57" s="58" t="s">
        <v>92</v>
      </c>
      <c r="F57" s="58" t="s">
        <v>92</v>
      </c>
      <c r="G57" s="58" t="s">
        <v>92</v>
      </c>
      <c r="H57" s="58" t="s">
        <v>92</v>
      </c>
      <c r="I57" s="58" t="s">
        <v>92</v>
      </c>
      <c r="J57" s="58" t="s">
        <v>92</v>
      </c>
      <c r="K57" s="58" t="s">
        <v>92</v>
      </c>
      <c r="L57" s="58" t="s">
        <v>92</v>
      </c>
      <c r="M57" s="58" t="s">
        <v>92</v>
      </c>
      <c r="N57" s="58" t="s">
        <v>92</v>
      </c>
      <c r="O57" s="58" t="s">
        <v>92</v>
      </c>
      <c r="P57" s="61" t="str">
        <f t="shared" si="1"/>
        <v>－</v>
      </c>
      <c r="R57" s="173"/>
      <c r="S57" s="173" t="str">
        <f t="shared" si="2"/>
        <v/>
      </c>
      <c r="T57" s="173"/>
      <c r="U57" s="173" t="str">
        <f t="shared" si="3"/>
        <v/>
      </c>
      <c r="V57" s="173" t="str">
        <f t="shared" si="4"/>
        <v/>
      </c>
      <c r="W57" s="173" t="str">
        <f t="shared" si="5"/>
        <v/>
      </c>
      <c r="X57" s="173" t="str">
        <f t="shared" si="6"/>
        <v/>
      </c>
      <c r="Y57" s="173" t="str">
        <f t="shared" si="7"/>
        <v/>
      </c>
      <c r="Z57" s="173" t="str">
        <f t="shared" si="8"/>
        <v/>
      </c>
      <c r="AA57" s="173" t="str">
        <f t="shared" si="9"/>
        <v/>
      </c>
      <c r="AB57" s="173" t="str">
        <f t="shared" si="10"/>
        <v/>
      </c>
      <c r="AC57" s="173" t="str">
        <f t="shared" si="11"/>
        <v/>
      </c>
      <c r="AD57" s="173" t="str">
        <f t="shared" si="12"/>
        <v/>
      </c>
      <c r="AE57" s="173" t="str">
        <f t="shared" si="13"/>
        <v/>
      </c>
      <c r="AF57" s="173" t="str">
        <f>IF(OR(P57="E",P58="E",P59="E"),"E",
IF(OR(P57="D",P58="D",P59="D"),"D",
IF(OR(P57="C",P58="C",P59="C"),"C",
IF(OR(P57="B",P58="B",P59="B"),"B",
IF(OR(P57="A",P58="A",P59="A"),"A",
IF(OR(P57="－",P58="－",P59="－"),"－",""))))))</f>
        <v>－</v>
      </c>
      <c r="AG57" s="173"/>
      <c r="AH57" s="173"/>
    </row>
    <row r="58" spans="2:34" x14ac:dyDescent="0.2">
      <c r="B58" s="351"/>
      <c r="C58" s="62" t="str">
        <f>IF(F21&lt;&gt;"",F21,"")</f>
        <v>　</v>
      </c>
      <c r="D58" s="59"/>
      <c r="E58" s="59" t="s">
        <v>92</v>
      </c>
      <c r="F58" s="59" t="s">
        <v>92</v>
      </c>
      <c r="G58" s="59" t="s">
        <v>92</v>
      </c>
      <c r="H58" s="59" t="s">
        <v>92</v>
      </c>
      <c r="I58" s="59" t="s">
        <v>92</v>
      </c>
      <c r="J58" s="59" t="s">
        <v>92</v>
      </c>
      <c r="K58" s="59" t="s">
        <v>92</v>
      </c>
      <c r="L58" s="59" t="s">
        <v>92</v>
      </c>
      <c r="M58" s="59" t="s">
        <v>92</v>
      </c>
      <c r="N58" s="59" t="s">
        <v>92</v>
      </c>
      <c r="O58" s="59" t="s">
        <v>92</v>
      </c>
      <c r="P58" s="63" t="str">
        <f t="shared" si="1"/>
        <v>－</v>
      </c>
      <c r="R58" s="173"/>
      <c r="S58" s="173" t="str">
        <f t="shared" si="2"/>
        <v/>
      </c>
      <c r="T58" s="173"/>
      <c r="U58" s="173" t="str">
        <f t="shared" si="3"/>
        <v/>
      </c>
      <c r="V58" s="173" t="str">
        <f t="shared" si="4"/>
        <v/>
      </c>
      <c r="W58" s="173" t="str">
        <f t="shared" si="5"/>
        <v/>
      </c>
      <c r="X58" s="173" t="str">
        <f t="shared" si="6"/>
        <v/>
      </c>
      <c r="Y58" s="173" t="str">
        <f t="shared" si="7"/>
        <v/>
      </c>
      <c r="Z58" s="173" t="str">
        <f t="shared" si="8"/>
        <v/>
      </c>
      <c r="AA58" s="173" t="str">
        <f t="shared" si="9"/>
        <v/>
      </c>
      <c r="AB58" s="173" t="str">
        <f t="shared" si="10"/>
        <v/>
      </c>
      <c r="AC58" s="173" t="str">
        <f t="shared" si="11"/>
        <v/>
      </c>
      <c r="AD58" s="173" t="str">
        <f t="shared" si="12"/>
        <v/>
      </c>
      <c r="AE58" s="173" t="str">
        <f t="shared" si="13"/>
        <v/>
      </c>
      <c r="AF58" s="173"/>
      <c r="AG58" s="173"/>
      <c r="AH58" s="173"/>
    </row>
    <row r="59" spans="2:34" x14ac:dyDescent="0.2">
      <c r="B59" s="351"/>
      <c r="C59" s="64" t="str">
        <f>IF(G21&lt;&gt;"",G21,"")</f>
        <v>　</v>
      </c>
      <c r="D59" s="57"/>
      <c r="E59" s="57" t="s">
        <v>92</v>
      </c>
      <c r="F59" s="57" t="s">
        <v>92</v>
      </c>
      <c r="G59" s="57" t="s">
        <v>92</v>
      </c>
      <c r="H59" s="57" t="s">
        <v>92</v>
      </c>
      <c r="I59" s="57" t="s">
        <v>92</v>
      </c>
      <c r="J59" s="57" t="s">
        <v>92</v>
      </c>
      <c r="K59" s="57" t="s">
        <v>92</v>
      </c>
      <c r="L59" s="57" t="s">
        <v>92</v>
      </c>
      <c r="M59" s="57" t="s">
        <v>92</v>
      </c>
      <c r="N59" s="57" t="s">
        <v>92</v>
      </c>
      <c r="O59" s="57" t="s">
        <v>92</v>
      </c>
      <c r="P59" s="65" t="str">
        <f t="shared" si="1"/>
        <v>－</v>
      </c>
      <c r="R59" s="173"/>
      <c r="S59" s="173" t="str">
        <f t="shared" si="2"/>
        <v/>
      </c>
      <c r="T59" s="173"/>
      <c r="U59" s="173" t="str">
        <f t="shared" si="3"/>
        <v/>
      </c>
      <c r="V59" s="173" t="str">
        <f t="shared" si="4"/>
        <v/>
      </c>
      <c r="W59" s="173" t="str">
        <f t="shared" si="5"/>
        <v/>
      </c>
      <c r="X59" s="173" t="str">
        <f t="shared" si="6"/>
        <v/>
      </c>
      <c r="Y59" s="173" t="str">
        <f t="shared" si="7"/>
        <v/>
      </c>
      <c r="Z59" s="173" t="str">
        <f t="shared" si="8"/>
        <v/>
      </c>
      <c r="AA59" s="173" t="str">
        <f t="shared" si="9"/>
        <v/>
      </c>
      <c r="AB59" s="173" t="str">
        <f t="shared" si="10"/>
        <v/>
      </c>
      <c r="AC59" s="173" t="str">
        <f t="shared" si="11"/>
        <v/>
      </c>
      <c r="AD59" s="173" t="str">
        <f t="shared" si="12"/>
        <v/>
      </c>
      <c r="AE59" s="173" t="str">
        <f t="shared" si="13"/>
        <v/>
      </c>
      <c r="AF59" s="173"/>
      <c r="AG59" s="173"/>
      <c r="AH59" s="173"/>
    </row>
    <row r="60" spans="2:34" x14ac:dyDescent="0.2">
      <c r="B60" s="13" t="s">
        <v>326</v>
      </c>
      <c r="R60" s="173"/>
      <c r="S60" s="173"/>
      <c r="T60" s="173"/>
      <c r="U60" s="173"/>
      <c r="V60" s="173"/>
      <c r="W60" s="173"/>
      <c r="X60" s="173"/>
      <c r="Y60" s="173"/>
      <c r="Z60" s="173"/>
      <c r="AA60" s="173"/>
      <c r="AB60" s="173"/>
      <c r="AC60" s="173"/>
      <c r="AD60" s="173"/>
      <c r="AE60" s="173"/>
      <c r="AF60" s="173"/>
      <c r="AG60" s="173"/>
      <c r="AH60" s="173"/>
    </row>
    <row r="61" spans="2:34" x14ac:dyDescent="0.2">
      <c r="R61" s="173"/>
      <c r="S61" s="173"/>
      <c r="T61" s="173"/>
      <c r="U61" s="173"/>
      <c r="V61" s="173"/>
      <c r="W61" s="173"/>
      <c r="X61" s="173"/>
      <c r="Y61" s="173"/>
      <c r="Z61" s="173"/>
      <c r="AA61" s="173"/>
      <c r="AB61" s="173"/>
      <c r="AC61" s="173"/>
      <c r="AD61" s="173"/>
      <c r="AE61" s="173"/>
      <c r="AF61" s="173"/>
      <c r="AG61" s="173"/>
      <c r="AH61" s="173"/>
    </row>
    <row r="62" spans="2:34" x14ac:dyDescent="0.2">
      <c r="K62" s="173"/>
      <c r="L62" s="173"/>
      <c r="M62" s="173"/>
      <c r="N62" s="173"/>
      <c r="O62" s="173"/>
      <c r="R62" s="173"/>
      <c r="S62" s="173"/>
      <c r="T62" s="173"/>
      <c r="U62" s="173"/>
      <c r="V62" s="173"/>
      <c r="W62" s="173"/>
      <c r="X62" s="173"/>
      <c r="Y62" s="173"/>
      <c r="Z62" s="173"/>
      <c r="AA62" s="173"/>
      <c r="AB62" s="173"/>
      <c r="AC62" s="173"/>
      <c r="AD62" s="173"/>
      <c r="AE62" s="173"/>
      <c r="AF62" s="173"/>
      <c r="AG62" s="173"/>
      <c r="AH62" s="173"/>
    </row>
    <row r="63" spans="2:34" ht="17.25" x14ac:dyDescent="0.2">
      <c r="B63" s="38" t="s">
        <v>127</v>
      </c>
      <c r="D63" s="108" t="s">
        <v>313</v>
      </c>
      <c r="K63" s="173"/>
      <c r="L63" s="173"/>
      <c r="M63" s="173"/>
      <c r="N63" s="173"/>
      <c r="O63" s="173"/>
      <c r="R63" s="173"/>
      <c r="S63" s="173"/>
      <c r="T63" s="173"/>
      <c r="U63" s="173"/>
      <c r="V63" s="173"/>
      <c r="W63" s="173"/>
      <c r="X63" s="173"/>
      <c r="Y63" s="173"/>
      <c r="Z63" s="173"/>
      <c r="AA63" s="173"/>
      <c r="AB63" s="173"/>
      <c r="AC63" s="173"/>
      <c r="AD63" s="173"/>
      <c r="AE63" s="173"/>
      <c r="AF63" s="173"/>
      <c r="AG63" s="173"/>
      <c r="AH63" s="173"/>
    </row>
    <row r="64" spans="2:34" x14ac:dyDescent="0.2">
      <c r="K64" s="173"/>
      <c r="L64" s="173" t="s">
        <v>71</v>
      </c>
      <c r="M64" s="173"/>
      <c r="N64" s="173"/>
      <c r="O64" s="173"/>
    </row>
    <row r="65" spans="2:15" x14ac:dyDescent="0.2">
      <c r="B65" s="12" t="s">
        <v>67</v>
      </c>
      <c r="C65" s="14" t="s">
        <v>68</v>
      </c>
      <c r="K65" s="173"/>
      <c r="L65" s="173">
        <f>IF(C65="屋外（囲いなし）",4,IF(C65="屋外（囲い1面あり）",3,IF(C65="屋内（全体強制換気設備あり）",2,IF(C65="屋内（全体強制換気設備なし）",1,0))))</f>
        <v>0</v>
      </c>
      <c r="M65" s="173"/>
      <c r="N65" s="173"/>
      <c r="O65" s="173"/>
    </row>
    <row r="66" spans="2:15" x14ac:dyDescent="0.2">
      <c r="K66" s="173"/>
      <c r="L66" s="173"/>
      <c r="M66" s="173"/>
      <c r="N66" s="173"/>
      <c r="O66" s="173"/>
    </row>
    <row r="67" spans="2:15" x14ac:dyDescent="0.2">
      <c r="K67" s="173"/>
      <c r="L67" s="173"/>
      <c r="M67" s="173"/>
      <c r="N67" s="173"/>
      <c r="O67" s="173"/>
    </row>
    <row r="68" spans="2:15" x14ac:dyDescent="0.2">
      <c r="K68" s="173"/>
      <c r="L68" s="173"/>
      <c r="M68" s="173"/>
      <c r="N68" s="173"/>
      <c r="O68" s="173"/>
    </row>
    <row r="69" spans="2:15" ht="45.75" customHeight="1" x14ac:dyDescent="0.2">
      <c r="B69" s="342" t="s">
        <v>93</v>
      </c>
      <c r="C69" s="343"/>
      <c r="D69" s="119" t="s">
        <v>415</v>
      </c>
      <c r="K69" s="173"/>
      <c r="L69" s="173" t="s">
        <v>71</v>
      </c>
      <c r="M69" s="173" t="s">
        <v>71</v>
      </c>
      <c r="N69" s="173" t="s">
        <v>72</v>
      </c>
      <c r="O69" s="173"/>
    </row>
    <row r="70" spans="2:15" x14ac:dyDescent="0.2">
      <c r="B70" s="339" t="str">
        <f>IF(D12&lt;&gt;"",D12,"")</f>
        <v/>
      </c>
      <c r="C70" s="60" t="str">
        <f>IF(E12&lt;&gt;"",E12,"")</f>
        <v>　</v>
      </c>
      <c r="D70" s="120" t="s">
        <v>68</v>
      </c>
      <c r="K70" s="173"/>
      <c r="L70" s="173">
        <f>IF(D70="粉体(固体)･ton",3,IF(D70="粉体(固体)･kg",2,IF(D70="粉体(固体)･g",1,0)))</f>
        <v>0</v>
      </c>
      <c r="M70" s="173">
        <f>IF(D70="液体・㎥",3,IF(D70="液体・ℓ",2,IF(D70="液体・mℓ",1,0)))</f>
        <v>0</v>
      </c>
      <c r="N70" s="173">
        <f>IF(L70=0,M70,IF(M70=0,L70,""))</f>
        <v>0</v>
      </c>
      <c r="O70" s="173"/>
    </row>
    <row r="71" spans="2:15" x14ac:dyDescent="0.2">
      <c r="B71" s="340"/>
      <c r="C71" s="62" t="str">
        <f>IF(F12&lt;&gt;"",F12,"")</f>
        <v/>
      </c>
      <c r="D71" s="123" t="s">
        <v>68</v>
      </c>
      <c r="K71" s="173"/>
      <c r="L71" s="173">
        <f t="shared" ref="L71:L99" si="14">IF(D71="粉体(固体)･ton",3,IF(D71="粉体(固体)･kg",2,IF(D71="粉体(固体)･g",1,0)))</f>
        <v>0</v>
      </c>
      <c r="M71" s="173">
        <f t="shared" ref="M71:M99" si="15">IF(D71="液体・㎥",3,IF(D71="液体・ℓ",2,IF(D71="液体・mℓ",1,0)))</f>
        <v>0</v>
      </c>
      <c r="N71" s="173">
        <f t="shared" ref="N71:N97" si="16">IF(L71=0,M71,IF(M71=0,L71,""))</f>
        <v>0</v>
      </c>
      <c r="O71" s="173"/>
    </row>
    <row r="72" spans="2:15" x14ac:dyDescent="0.2">
      <c r="B72" s="341"/>
      <c r="C72" s="64" t="str">
        <f>IF(G12&lt;&gt;"",G12,"")</f>
        <v/>
      </c>
      <c r="D72" s="121" t="s">
        <v>68</v>
      </c>
      <c r="K72" s="173"/>
      <c r="L72" s="173">
        <f t="shared" si="14"/>
        <v>0</v>
      </c>
      <c r="M72" s="173">
        <f t="shared" si="15"/>
        <v>0</v>
      </c>
      <c r="N72" s="173">
        <f t="shared" si="16"/>
        <v>0</v>
      </c>
      <c r="O72" s="173"/>
    </row>
    <row r="73" spans="2:15" x14ac:dyDescent="0.2">
      <c r="B73" s="339" t="str">
        <f>IF(D13&lt;&gt;"",D13,"")</f>
        <v/>
      </c>
      <c r="C73" s="60" t="str">
        <f>IF(E13&lt;&gt;"",E13,"")</f>
        <v/>
      </c>
      <c r="D73" s="120" t="s">
        <v>68</v>
      </c>
      <c r="K73" s="173"/>
      <c r="L73" s="173">
        <f t="shared" si="14"/>
        <v>0</v>
      </c>
      <c r="M73" s="173">
        <f t="shared" si="15"/>
        <v>0</v>
      </c>
      <c r="N73" s="173">
        <f t="shared" si="16"/>
        <v>0</v>
      </c>
      <c r="O73" s="173"/>
    </row>
    <row r="74" spans="2:15" x14ac:dyDescent="0.2">
      <c r="B74" s="340"/>
      <c r="C74" s="62" t="str">
        <f>IF(F13&lt;&gt;"",F13,"")</f>
        <v/>
      </c>
      <c r="D74" s="123" t="s">
        <v>68</v>
      </c>
      <c r="K74" s="173"/>
      <c r="L74" s="173">
        <f t="shared" si="14"/>
        <v>0</v>
      </c>
      <c r="M74" s="173">
        <f t="shared" si="15"/>
        <v>0</v>
      </c>
      <c r="N74" s="173">
        <f t="shared" si="16"/>
        <v>0</v>
      </c>
      <c r="O74" s="173"/>
    </row>
    <row r="75" spans="2:15" x14ac:dyDescent="0.2">
      <c r="B75" s="341"/>
      <c r="C75" s="64" t="str">
        <f>IF(G13&lt;&gt;"",G13,"")</f>
        <v/>
      </c>
      <c r="D75" s="121" t="s">
        <v>68</v>
      </c>
      <c r="K75" s="173"/>
      <c r="L75" s="173">
        <f t="shared" si="14"/>
        <v>0</v>
      </c>
      <c r="M75" s="173">
        <f t="shared" si="15"/>
        <v>0</v>
      </c>
      <c r="N75" s="173">
        <f t="shared" si="16"/>
        <v>0</v>
      </c>
      <c r="O75" s="173"/>
    </row>
    <row r="76" spans="2:15" x14ac:dyDescent="0.2">
      <c r="B76" s="339" t="str">
        <f>IF(D14&lt;&gt;"",D14,"")</f>
        <v/>
      </c>
      <c r="C76" s="60" t="str">
        <f>IF(E14&lt;&gt;"",E14,"")</f>
        <v/>
      </c>
      <c r="D76" s="120" t="s">
        <v>68</v>
      </c>
      <c r="K76" s="173"/>
      <c r="L76" s="173">
        <f t="shared" si="14"/>
        <v>0</v>
      </c>
      <c r="M76" s="173">
        <f t="shared" si="15"/>
        <v>0</v>
      </c>
      <c r="N76" s="173">
        <f t="shared" si="16"/>
        <v>0</v>
      </c>
      <c r="O76" s="173"/>
    </row>
    <row r="77" spans="2:15" x14ac:dyDescent="0.2">
      <c r="B77" s="340"/>
      <c r="C77" s="62" t="str">
        <f>IF(F14&lt;&gt;"",F14,"")</f>
        <v/>
      </c>
      <c r="D77" s="123" t="s">
        <v>68</v>
      </c>
      <c r="K77" s="173"/>
      <c r="L77" s="173">
        <f t="shared" si="14"/>
        <v>0</v>
      </c>
      <c r="M77" s="173">
        <f t="shared" si="15"/>
        <v>0</v>
      </c>
      <c r="N77" s="173">
        <f t="shared" si="16"/>
        <v>0</v>
      </c>
      <c r="O77" s="173"/>
    </row>
    <row r="78" spans="2:15" x14ac:dyDescent="0.2">
      <c r="B78" s="341"/>
      <c r="C78" s="64" t="str">
        <f>IF(G14&lt;&gt;"",G14,"")</f>
        <v/>
      </c>
      <c r="D78" s="121" t="s">
        <v>68</v>
      </c>
      <c r="K78" s="173"/>
      <c r="L78" s="173">
        <f t="shared" si="14"/>
        <v>0</v>
      </c>
      <c r="M78" s="173">
        <f t="shared" si="15"/>
        <v>0</v>
      </c>
      <c r="N78" s="173">
        <f t="shared" si="16"/>
        <v>0</v>
      </c>
      <c r="O78" s="173"/>
    </row>
    <row r="79" spans="2:15" x14ac:dyDescent="0.2">
      <c r="B79" s="339" t="str">
        <f>IF(D15&lt;&gt;"",D15,"")</f>
        <v/>
      </c>
      <c r="C79" s="60" t="str">
        <f>IF(E15&lt;&gt;"",E15,"")</f>
        <v>　</v>
      </c>
      <c r="D79" s="120" t="s">
        <v>68</v>
      </c>
      <c r="K79" s="173"/>
      <c r="L79" s="173">
        <f t="shared" si="14"/>
        <v>0</v>
      </c>
      <c r="M79" s="173">
        <f t="shared" si="15"/>
        <v>0</v>
      </c>
      <c r="N79" s="173">
        <f t="shared" si="16"/>
        <v>0</v>
      </c>
      <c r="O79" s="173"/>
    </row>
    <row r="80" spans="2:15" x14ac:dyDescent="0.2">
      <c r="B80" s="340"/>
      <c r="C80" s="62" t="str">
        <f>IF(F15&lt;&gt;"",F15,"")</f>
        <v>　</v>
      </c>
      <c r="D80" s="123" t="s">
        <v>68</v>
      </c>
      <c r="K80" s="173"/>
      <c r="L80" s="173">
        <f t="shared" si="14"/>
        <v>0</v>
      </c>
      <c r="M80" s="173">
        <f t="shared" si="15"/>
        <v>0</v>
      </c>
      <c r="N80" s="173">
        <f t="shared" si="16"/>
        <v>0</v>
      </c>
      <c r="O80" s="173"/>
    </row>
    <row r="81" spans="2:15" x14ac:dyDescent="0.2">
      <c r="B81" s="341"/>
      <c r="C81" s="64" t="str">
        <f>IF(G15&lt;&gt;"",G15,"")</f>
        <v>　</v>
      </c>
      <c r="D81" s="121" t="s">
        <v>68</v>
      </c>
      <c r="K81" s="173"/>
      <c r="L81" s="173">
        <f t="shared" si="14"/>
        <v>0</v>
      </c>
      <c r="M81" s="173">
        <f t="shared" si="15"/>
        <v>0</v>
      </c>
      <c r="N81" s="173">
        <f t="shared" si="16"/>
        <v>0</v>
      </c>
      <c r="O81" s="173"/>
    </row>
    <row r="82" spans="2:15" x14ac:dyDescent="0.2">
      <c r="B82" s="339" t="str">
        <f>IF(D16&lt;&gt;"",D16,"")</f>
        <v/>
      </c>
      <c r="C82" s="60" t="str">
        <f>IF(E16&lt;&gt;"",E16,"")</f>
        <v>　</v>
      </c>
      <c r="D82" s="120" t="s">
        <v>68</v>
      </c>
      <c r="K82" s="173"/>
      <c r="L82" s="173">
        <f t="shared" si="14"/>
        <v>0</v>
      </c>
      <c r="M82" s="173">
        <f t="shared" si="15"/>
        <v>0</v>
      </c>
      <c r="N82" s="173">
        <f t="shared" si="16"/>
        <v>0</v>
      </c>
      <c r="O82" s="173"/>
    </row>
    <row r="83" spans="2:15" x14ac:dyDescent="0.2">
      <c r="B83" s="340"/>
      <c r="C83" s="62" t="str">
        <f>IF(F16&lt;&gt;"",F16,"")</f>
        <v>　</v>
      </c>
      <c r="D83" s="123" t="s">
        <v>68</v>
      </c>
      <c r="K83" s="173"/>
      <c r="L83" s="173">
        <f t="shared" si="14"/>
        <v>0</v>
      </c>
      <c r="M83" s="173">
        <f t="shared" si="15"/>
        <v>0</v>
      </c>
      <c r="N83" s="173">
        <f t="shared" si="16"/>
        <v>0</v>
      </c>
      <c r="O83" s="173"/>
    </row>
    <row r="84" spans="2:15" x14ac:dyDescent="0.2">
      <c r="B84" s="341"/>
      <c r="C84" s="64" t="str">
        <f>IF(G16&lt;&gt;"",G16,"")</f>
        <v>　</v>
      </c>
      <c r="D84" s="121" t="s">
        <v>68</v>
      </c>
      <c r="K84" s="173"/>
      <c r="L84" s="173">
        <f t="shared" si="14"/>
        <v>0</v>
      </c>
      <c r="M84" s="173">
        <f t="shared" si="15"/>
        <v>0</v>
      </c>
      <c r="N84" s="173">
        <f t="shared" si="16"/>
        <v>0</v>
      </c>
      <c r="O84" s="173"/>
    </row>
    <row r="85" spans="2:15" x14ac:dyDescent="0.2">
      <c r="B85" s="339" t="str">
        <f>IF(D17&lt;&gt;"",D17,"")</f>
        <v/>
      </c>
      <c r="C85" s="60" t="str">
        <f>IF(E17&lt;&gt;"",E17,"")</f>
        <v>　</v>
      </c>
      <c r="D85" s="120" t="s">
        <v>68</v>
      </c>
      <c r="K85" s="173"/>
      <c r="L85" s="173">
        <f t="shared" si="14"/>
        <v>0</v>
      </c>
      <c r="M85" s="173">
        <f t="shared" si="15"/>
        <v>0</v>
      </c>
      <c r="N85" s="173">
        <f t="shared" si="16"/>
        <v>0</v>
      </c>
      <c r="O85" s="173"/>
    </row>
    <row r="86" spans="2:15" x14ac:dyDescent="0.2">
      <c r="B86" s="340"/>
      <c r="C86" s="62" t="str">
        <f>IF(F17&lt;&gt;"",F17,"")</f>
        <v>　</v>
      </c>
      <c r="D86" s="123" t="s">
        <v>68</v>
      </c>
      <c r="K86" s="173"/>
      <c r="L86" s="173">
        <f t="shared" si="14"/>
        <v>0</v>
      </c>
      <c r="M86" s="173">
        <f t="shared" si="15"/>
        <v>0</v>
      </c>
      <c r="N86" s="173">
        <f t="shared" si="16"/>
        <v>0</v>
      </c>
      <c r="O86" s="173"/>
    </row>
    <row r="87" spans="2:15" x14ac:dyDescent="0.2">
      <c r="B87" s="341"/>
      <c r="C87" s="64" t="str">
        <f>IF(G17&lt;&gt;"",G17,"")</f>
        <v>　</v>
      </c>
      <c r="D87" s="121" t="s">
        <v>68</v>
      </c>
      <c r="K87" s="173"/>
      <c r="L87" s="173">
        <f t="shared" si="14"/>
        <v>0</v>
      </c>
      <c r="M87" s="173">
        <f t="shared" si="15"/>
        <v>0</v>
      </c>
      <c r="N87" s="173">
        <f t="shared" si="16"/>
        <v>0</v>
      </c>
      <c r="O87" s="173"/>
    </row>
    <row r="88" spans="2:15" x14ac:dyDescent="0.2">
      <c r="B88" s="339" t="str">
        <f>IF(D18&lt;&gt;"",D18,"")</f>
        <v/>
      </c>
      <c r="C88" s="60" t="str">
        <f>IF(E18&lt;&gt;"",E18,"")</f>
        <v>　</v>
      </c>
      <c r="D88" s="120" t="s">
        <v>68</v>
      </c>
      <c r="K88" s="173"/>
      <c r="L88" s="173">
        <f t="shared" si="14"/>
        <v>0</v>
      </c>
      <c r="M88" s="173">
        <f t="shared" si="15"/>
        <v>0</v>
      </c>
      <c r="N88" s="173">
        <f t="shared" si="16"/>
        <v>0</v>
      </c>
      <c r="O88" s="173"/>
    </row>
    <row r="89" spans="2:15" x14ac:dyDescent="0.2">
      <c r="B89" s="340"/>
      <c r="C89" s="62" t="str">
        <f>IF(F18&lt;&gt;"",F18,"")</f>
        <v>　</v>
      </c>
      <c r="D89" s="123" t="s">
        <v>68</v>
      </c>
      <c r="K89" s="173"/>
      <c r="L89" s="173">
        <f t="shared" si="14"/>
        <v>0</v>
      </c>
      <c r="M89" s="173">
        <f t="shared" si="15"/>
        <v>0</v>
      </c>
      <c r="N89" s="173">
        <f t="shared" si="16"/>
        <v>0</v>
      </c>
      <c r="O89" s="173"/>
    </row>
    <row r="90" spans="2:15" x14ac:dyDescent="0.2">
      <c r="B90" s="341"/>
      <c r="C90" s="64" t="str">
        <f>IF(G18&lt;&gt;"",G18,"")</f>
        <v>　</v>
      </c>
      <c r="D90" s="121" t="s">
        <v>68</v>
      </c>
      <c r="K90" s="173"/>
      <c r="L90" s="173">
        <f t="shared" si="14"/>
        <v>0</v>
      </c>
      <c r="M90" s="173">
        <f t="shared" si="15"/>
        <v>0</v>
      </c>
      <c r="N90" s="173">
        <f t="shared" si="16"/>
        <v>0</v>
      </c>
      <c r="O90" s="173"/>
    </row>
    <row r="91" spans="2:15" x14ac:dyDescent="0.2">
      <c r="B91" s="339" t="str">
        <f>IF(D19&lt;&gt;"",D19,"")</f>
        <v/>
      </c>
      <c r="C91" s="60" t="str">
        <f>IF(E19&lt;&gt;"",E19,"")</f>
        <v>　</v>
      </c>
      <c r="D91" s="120" t="s">
        <v>68</v>
      </c>
      <c r="K91" s="173"/>
      <c r="L91" s="173">
        <f t="shared" si="14"/>
        <v>0</v>
      </c>
      <c r="M91" s="173">
        <f t="shared" si="15"/>
        <v>0</v>
      </c>
      <c r="N91" s="173">
        <f t="shared" si="16"/>
        <v>0</v>
      </c>
      <c r="O91" s="173"/>
    </row>
    <row r="92" spans="2:15" x14ac:dyDescent="0.2">
      <c r="B92" s="340"/>
      <c r="C92" s="62" t="str">
        <f>IF(F19&lt;&gt;"",F19,"")</f>
        <v>　</v>
      </c>
      <c r="D92" s="123" t="s">
        <v>68</v>
      </c>
      <c r="K92" s="173"/>
      <c r="L92" s="173">
        <f t="shared" si="14"/>
        <v>0</v>
      </c>
      <c r="M92" s="173">
        <f t="shared" si="15"/>
        <v>0</v>
      </c>
      <c r="N92" s="173">
        <f t="shared" si="16"/>
        <v>0</v>
      </c>
      <c r="O92" s="173"/>
    </row>
    <row r="93" spans="2:15" x14ac:dyDescent="0.2">
      <c r="B93" s="341"/>
      <c r="C93" s="64" t="str">
        <f>IF(G19&lt;&gt;"",G19,"")</f>
        <v>　</v>
      </c>
      <c r="D93" s="121" t="s">
        <v>68</v>
      </c>
      <c r="K93" s="173"/>
      <c r="L93" s="173">
        <f t="shared" si="14"/>
        <v>0</v>
      </c>
      <c r="M93" s="173">
        <f t="shared" si="15"/>
        <v>0</v>
      </c>
      <c r="N93" s="173">
        <f t="shared" si="16"/>
        <v>0</v>
      </c>
      <c r="O93" s="173"/>
    </row>
    <row r="94" spans="2:15" x14ac:dyDescent="0.2">
      <c r="B94" s="339" t="str">
        <f>IF(D20&lt;&gt;"",D20,"")</f>
        <v/>
      </c>
      <c r="C94" s="60" t="str">
        <f>IF(E20&lt;&gt;"",E20,"")</f>
        <v>　</v>
      </c>
      <c r="D94" s="120" t="s">
        <v>68</v>
      </c>
      <c r="K94" s="173"/>
      <c r="L94" s="173">
        <f t="shared" si="14"/>
        <v>0</v>
      </c>
      <c r="M94" s="173">
        <f t="shared" si="15"/>
        <v>0</v>
      </c>
      <c r="N94" s="173">
        <f t="shared" si="16"/>
        <v>0</v>
      </c>
      <c r="O94" s="173"/>
    </row>
    <row r="95" spans="2:15" x14ac:dyDescent="0.2">
      <c r="B95" s="340"/>
      <c r="C95" s="62" t="str">
        <f>IF(F20&lt;&gt;"",F20,"")</f>
        <v>　</v>
      </c>
      <c r="D95" s="123" t="s">
        <v>68</v>
      </c>
      <c r="K95" s="173"/>
      <c r="L95" s="173">
        <f t="shared" si="14"/>
        <v>0</v>
      </c>
      <c r="M95" s="173">
        <f t="shared" si="15"/>
        <v>0</v>
      </c>
      <c r="N95" s="173">
        <f t="shared" si="16"/>
        <v>0</v>
      </c>
      <c r="O95" s="173"/>
    </row>
    <row r="96" spans="2:15" x14ac:dyDescent="0.2">
      <c r="B96" s="341"/>
      <c r="C96" s="64" t="str">
        <f>IF(G20&lt;&gt;"",G20,"")</f>
        <v>　</v>
      </c>
      <c r="D96" s="121" t="s">
        <v>68</v>
      </c>
      <c r="K96" s="173"/>
      <c r="L96" s="173">
        <f t="shared" si="14"/>
        <v>0</v>
      </c>
      <c r="M96" s="173">
        <f t="shared" si="15"/>
        <v>0</v>
      </c>
      <c r="N96" s="173">
        <f t="shared" si="16"/>
        <v>0</v>
      </c>
      <c r="O96" s="173"/>
    </row>
    <row r="97" spans="2:26" x14ac:dyDescent="0.2">
      <c r="B97" s="339" t="str">
        <f>IF(D21&lt;&gt;"",D21,"")</f>
        <v/>
      </c>
      <c r="C97" s="60" t="str">
        <f>IF(E21&lt;&gt;"",E21,"")</f>
        <v>　</v>
      </c>
      <c r="D97" s="120" t="s">
        <v>68</v>
      </c>
      <c r="K97" s="173"/>
      <c r="L97" s="173">
        <f t="shared" si="14"/>
        <v>0</v>
      </c>
      <c r="M97" s="173">
        <f t="shared" si="15"/>
        <v>0</v>
      </c>
      <c r="N97" s="173">
        <f t="shared" si="16"/>
        <v>0</v>
      </c>
      <c r="O97" s="173"/>
    </row>
    <row r="98" spans="2:26" x14ac:dyDescent="0.2">
      <c r="B98" s="340"/>
      <c r="C98" s="62" t="str">
        <f>IF(F21&lt;&gt;"",F21,"")</f>
        <v>　</v>
      </c>
      <c r="D98" s="123" t="s">
        <v>68</v>
      </c>
      <c r="K98" s="173"/>
      <c r="L98" s="173">
        <f t="shared" si="14"/>
        <v>0</v>
      </c>
      <c r="M98" s="173">
        <f t="shared" si="15"/>
        <v>0</v>
      </c>
      <c r="N98" s="173">
        <f>IF(L98=0,M98,IF(M98=0,L98,""))</f>
        <v>0</v>
      </c>
      <c r="O98" s="173"/>
    </row>
    <row r="99" spans="2:26" x14ac:dyDescent="0.2">
      <c r="B99" s="341"/>
      <c r="C99" s="64" t="str">
        <f>IF(G21&lt;&gt;"",G21,"")</f>
        <v>　</v>
      </c>
      <c r="D99" s="121" t="s">
        <v>68</v>
      </c>
      <c r="K99" s="173"/>
      <c r="L99" s="173">
        <f t="shared" si="14"/>
        <v>0</v>
      </c>
      <c r="M99" s="173">
        <f t="shared" si="15"/>
        <v>0</v>
      </c>
      <c r="N99" s="173">
        <f t="shared" ref="N99" si="17">IF(L99=0,M99,IF(M99=0,L99,""))</f>
        <v>0</v>
      </c>
      <c r="O99" s="173"/>
    </row>
    <row r="100" spans="2:26" x14ac:dyDescent="0.2">
      <c r="B100" s="173" t="s">
        <v>74</v>
      </c>
      <c r="K100" s="173"/>
      <c r="L100" s="173"/>
      <c r="M100" s="173"/>
      <c r="N100" s="173"/>
      <c r="O100" s="173"/>
    </row>
    <row r="102" spans="2:26" x14ac:dyDescent="0.2">
      <c r="I102" s="163"/>
      <c r="J102" s="163"/>
      <c r="K102" s="163"/>
      <c r="L102" s="163"/>
      <c r="M102" s="163"/>
    </row>
    <row r="103" spans="2:26" x14ac:dyDescent="0.2">
      <c r="D103" s="100"/>
      <c r="E103" s="100"/>
      <c r="F103" s="100"/>
      <c r="G103" s="100"/>
      <c r="H103" s="100"/>
      <c r="I103" s="164"/>
      <c r="J103" s="164"/>
      <c r="K103" s="164"/>
      <c r="L103" s="164"/>
      <c r="M103" s="164"/>
      <c r="N103" s="100"/>
      <c r="O103" s="100"/>
      <c r="P103" s="100"/>
      <c r="Q103" s="100"/>
      <c r="R103" s="174"/>
      <c r="S103" s="174"/>
      <c r="T103" s="174"/>
      <c r="U103" s="174"/>
      <c r="V103" s="174"/>
      <c r="W103" s="174"/>
      <c r="X103" s="174"/>
      <c r="Y103" s="174"/>
      <c r="Z103" s="173"/>
    </row>
    <row r="104" spans="2:26" ht="14.25" customHeight="1" x14ac:dyDescent="0.2">
      <c r="B104" s="358" t="s">
        <v>93</v>
      </c>
      <c r="C104" s="359"/>
      <c r="D104" s="342" t="s">
        <v>69</v>
      </c>
      <c r="E104" s="343"/>
      <c r="F104" s="356" t="s">
        <v>327</v>
      </c>
      <c r="G104" s="100"/>
      <c r="H104" s="169" t="s">
        <v>388</v>
      </c>
      <c r="I104" s="166"/>
      <c r="J104" s="166"/>
      <c r="K104" s="166"/>
      <c r="L104" s="166"/>
      <c r="M104" s="166"/>
      <c r="N104" s="166"/>
      <c r="O104" s="100"/>
      <c r="P104" s="100"/>
      <c r="Q104" s="100"/>
      <c r="R104" s="174"/>
      <c r="S104" s="174"/>
      <c r="T104" s="174"/>
      <c r="U104" s="174"/>
      <c r="V104" s="174"/>
      <c r="W104" s="174"/>
      <c r="X104" s="174"/>
      <c r="Y104" s="174"/>
      <c r="Z104" s="173"/>
    </row>
    <row r="105" spans="2:26" ht="14.25" x14ac:dyDescent="0.2">
      <c r="B105" s="360"/>
      <c r="C105" s="361"/>
      <c r="D105" s="97" t="s">
        <v>87</v>
      </c>
      <c r="E105" s="97" t="s">
        <v>133</v>
      </c>
      <c r="F105" s="357"/>
      <c r="G105" s="174" t="s">
        <v>73</v>
      </c>
      <c r="H105" s="167" t="s">
        <v>374</v>
      </c>
      <c r="I105" s="167" t="s">
        <v>375</v>
      </c>
      <c r="J105" s="167" t="s">
        <v>376</v>
      </c>
      <c r="K105" s="167" t="s">
        <v>377</v>
      </c>
      <c r="L105" s="167" t="s">
        <v>378</v>
      </c>
      <c r="M105" s="167" t="s">
        <v>379</v>
      </c>
      <c r="N105" s="167" t="s">
        <v>380</v>
      </c>
      <c r="O105" s="100"/>
      <c r="P105" s="100"/>
      <c r="Q105" s="100"/>
      <c r="R105" s="174"/>
      <c r="S105" s="174" t="s">
        <v>398</v>
      </c>
      <c r="T105" s="174" t="s">
        <v>399</v>
      </c>
      <c r="U105" s="174" t="s">
        <v>400</v>
      </c>
      <c r="V105" s="174" t="s">
        <v>401</v>
      </c>
      <c r="W105" s="174" t="s">
        <v>402</v>
      </c>
      <c r="X105" s="174" t="s">
        <v>317</v>
      </c>
      <c r="Y105" s="174"/>
      <c r="Z105" s="173"/>
    </row>
    <row r="106" spans="2:26" ht="14.25" x14ac:dyDescent="0.2">
      <c r="B106" s="346" t="str">
        <f>IF(D12&lt;&gt;"",D12,"")</f>
        <v/>
      </c>
      <c r="C106" s="60" t="str">
        <f>IF(E12&lt;&gt;"",E12,"")</f>
        <v>　</v>
      </c>
      <c r="D106" s="120"/>
      <c r="E106" s="120" t="s">
        <v>68</v>
      </c>
      <c r="F106" s="120" t="s">
        <v>68</v>
      </c>
      <c r="G106" s="100" t="str">
        <f t="shared" ref="G106:G135" si="18">IF(U106="","液体・固体の両方が入力されています。どちらかを削除または「選択してください」に戻してください。","")</f>
        <v/>
      </c>
      <c r="H106" s="168" t="s">
        <v>381</v>
      </c>
      <c r="I106" s="168">
        <v>137</v>
      </c>
      <c r="J106" s="168">
        <v>111</v>
      </c>
      <c r="K106" s="168">
        <v>136</v>
      </c>
      <c r="L106" s="168">
        <v>70.400000000000006</v>
      </c>
      <c r="M106" s="168">
        <v>125</v>
      </c>
      <c r="N106" s="168">
        <v>56.2</v>
      </c>
      <c r="O106" s="100"/>
      <c r="P106" s="100"/>
      <c r="Q106" s="100"/>
      <c r="R106" s="174"/>
      <c r="S106" s="174">
        <f t="shared" ref="S106:S135" si="19">IF(D106="",0,IF(D106&lt;=50,3,IF(D106&lt;=150,2,IF(D106&gt;=151,1,0))))</f>
        <v>0</v>
      </c>
      <c r="T106" s="174">
        <f t="shared" ref="T106:T135" si="20">IF(E106="微細で細かい粉塵",3,IF(E106="結晶質・粒上　等",2,IF(E106="薄片状・小塊状・小球　等",1,0)))</f>
        <v>0</v>
      </c>
      <c r="U106" s="174">
        <f>IF(S106=0,T106,IF(T106=0,S106,""))</f>
        <v>0</v>
      </c>
      <c r="V106" s="174">
        <f>IF(F106="水系(エマルション)材料",2,IF(F106="アスファルト系材料",1,0))</f>
        <v>0</v>
      </c>
      <c r="W106" s="174">
        <f>IF(V106&lt;&gt;0,N70+V106-L65,N70+U106-L65)</f>
        <v>0</v>
      </c>
      <c r="X106" s="174" t="str">
        <f>IF(B106&lt;&gt;"",MAX(W106:W108),"")</f>
        <v/>
      </c>
      <c r="Y106" s="174"/>
      <c r="Z106" s="173"/>
    </row>
    <row r="107" spans="2:26" ht="13.5" customHeight="1" x14ac:dyDescent="0.2">
      <c r="B107" s="338"/>
      <c r="C107" s="62" t="str">
        <f>IF(F12&lt;&gt;"",F12,"")</f>
        <v/>
      </c>
      <c r="D107" s="122"/>
      <c r="E107" s="122" t="s">
        <v>68</v>
      </c>
      <c r="F107" s="123" t="s">
        <v>68</v>
      </c>
      <c r="G107" s="100" t="str">
        <f t="shared" si="18"/>
        <v/>
      </c>
      <c r="H107" s="167" t="s">
        <v>374</v>
      </c>
      <c r="I107" s="167" t="s">
        <v>382</v>
      </c>
      <c r="J107" s="167" t="s">
        <v>383</v>
      </c>
      <c r="K107" s="167" t="s">
        <v>384</v>
      </c>
      <c r="L107" s="167" t="s">
        <v>385</v>
      </c>
      <c r="M107" s="167" t="s">
        <v>386</v>
      </c>
      <c r="N107" s="167" t="s">
        <v>387</v>
      </c>
      <c r="O107" s="100"/>
      <c r="P107" s="100"/>
      <c r="Q107" s="100"/>
      <c r="R107" s="174"/>
      <c r="S107" s="174">
        <f t="shared" si="19"/>
        <v>0</v>
      </c>
      <c r="T107" s="174">
        <f t="shared" si="20"/>
        <v>0</v>
      </c>
      <c r="U107" s="174">
        <f t="shared" ref="U107:U135" si="21">IF(S107=0,T107,IF(T107=0,S107,""))</f>
        <v>0</v>
      </c>
      <c r="V107" s="174">
        <f t="shared" ref="V107:V135" si="22">IF(F107="水系(エマルション)材料",2,IF(F107="アスファルト系材料",1,0))</f>
        <v>0</v>
      </c>
      <c r="W107" s="174">
        <f>IF(V107&lt;&gt;0,N71+V107-L65,N71+U107-L65)</f>
        <v>0</v>
      </c>
      <c r="X107" s="174"/>
      <c r="Y107" s="174"/>
      <c r="Z107" s="173"/>
    </row>
    <row r="108" spans="2:26" ht="13.5" customHeight="1" x14ac:dyDescent="0.2">
      <c r="B108" s="338"/>
      <c r="C108" s="64" t="str">
        <f>IF(G12&lt;&gt;"",G12,"")</f>
        <v/>
      </c>
      <c r="D108" s="121"/>
      <c r="E108" s="121" t="s">
        <v>68</v>
      </c>
      <c r="F108" s="121" t="s">
        <v>68</v>
      </c>
      <c r="G108" s="100" t="str">
        <f t="shared" si="18"/>
        <v/>
      </c>
      <c r="H108" s="168" t="s">
        <v>381</v>
      </c>
      <c r="I108" s="168">
        <v>68.95</v>
      </c>
      <c r="J108" s="168">
        <v>155</v>
      </c>
      <c r="K108" s="168">
        <v>79.599999999999994</v>
      </c>
      <c r="L108" s="168">
        <v>116.8</v>
      </c>
      <c r="M108" s="168">
        <v>386</v>
      </c>
      <c r="N108" s="168">
        <v>403</v>
      </c>
      <c r="O108" s="100"/>
      <c r="P108" s="100"/>
      <c r="Q108" s="100"/>
      <c r="R108" s="174"/>
      <c r="S108" s="174">
        <f t="shared" si="19"/>
        <v>0</v>
      </c>
      <c r="T108" s="174">
        <f t="shared" si="20"/>
        <v>0</v>
      </c>
      <c r="U108" s="174">
        <f t="shared" si="21"/>
        <v>0</v>
      </c>
      <c r="V108" s="174">
        <f t="shared" si="22"/>
        <v>0</v>
      </c>
      <c r="W108" s="174">
        <f>IF(V108&lt;&gt;0,N72+V108-L65,N72+U108-L65)</f>
        <v>0</v>
      </c>
      <c r="X108" s="174"/>
      <c r="Y108" s="174"/>
      <c r="Z108" s="173"/>
    </row>
    <row r="109" spans="2:26" x14ac:dyDescent="0.2">
      <c r="B109" s="346" t="str">
        <f>IF(D13&lt;&gt;"",D13,"")</f>
        <v/>
      </c>
      <c r="C109" s="60" t="str">
        <f>IF(E13&lt;&gt;"",E13,"")</f>
        <v/>
      </c>
      <c r="D109" s="120"/>
      <c r="E109" s="120" t="s">
        <v>68</v>
      </c>
      <c r="F109" s="120" t="s">
        <v>68</v>
      </c>
      <c r="G109" s="100" t="str">
        <f t="shared" si="18"/>
        <v/>
      </c>
      <c r="H109" s="101"/>
      <c r="I109" s="164"/>
      <c r="J109" s="164"/>
      <c r="K109" s="164"/>
      <c r="L109" s="164"/>
      <c r="M109" s="164"/>
      <c r="N109" s="100"/>
      <c r="O109" s="100"/>
      <c r="P109" s="100"/>
      <c r="Q109" s="100"/>
      <c r="R109" s="174"/>
      <c r="S109" s="174">
        <f t="shared" si="19"/>
        <v>0</v>
      </c>
      <c r="T109" s="174">
        <f t="shared" si="20"/>
        <v>0</v>
      </c>
      <c r="U109" s="174">
        <f t="shared" si="21"/>
        <v>0</v>
      </c>
      <c r="V109" s="174">
        <f t="shared" si="22"/>
        <v>0</v>
      </c>
      <c r="W109" s="174">
        <f>IF(V109&lt;&gt;0,N73+V109-L65,N73+U109-L65)</f>
        <v>0</v>
      </c>
      <c r="X109" s="174" t="str">
        <f>IF(B109&lt;&gt;"",MAX(W109:W111),"")</f>
        <v/>
      </c>
      <c r="Y109" s="174"/>
      <c r="Z109" s="173"/>
    </row>
    <row r="110" spans="2:26" x14ac:dyDescent="0.2">
      <c r="B110" s="338"/>
      <c r="C110" s="62" t="str">
        <f>IF(F13&lt;&gt;"",F13,"")</f>
        <v/>
      </c>
      <c r="D110" s="122"/>
      <c r="E110" s="122" t="s">
        <v>68</v>
      </c>
      <c r="F110" s="123" t="s">
        <v>68</v>
      </c>
      <c r="G110" s="100" t="str">
        <f t="shared" si="18"/>
        <v/>
      </c>
      <c r="H110" s="101"/>
      <c r="I110" s="164"/>
      <c r="J110" s="164"/>
      <c r="K110" s="164"/>
      <c r="L110" s="164"/>
      <c r="M110" s="164"/>
      <c r="N110" s="100"/>
      <c r="O110" s="100"/>
      <c r="P110" s="100"/>
      <c r="Q110" s="100"/>
      <c r="R110" s="174"/>
      <c r="S110" s="174">
        <f t="shared" si="19"/>
        <v>0</v>
      </c>
      <c r="T110" s="174">
        <f t="shared" si="20"/>
        <v>0</v>
      </c>
      <c r="U110" s="174">
        <f t="shared" si="21"/>
        <v>0</v>
      </c>
      <c r="V110" s="174">
        <f t="shared" si="22"/>
        <v>0</v>
      </c>
      <c r="W110" s="174">
        <f>IF(V110&lt;&gt;0,N74+V110-L65,N74+U110-L65)</f>
        <v>0</v>
      </c>
      <c r="X110" s="174"/>
      <c r="Y110" s="174"/>
      <c r="Z110" s="173"/>
    </row>
    <row r="111" spans="2:26" ht="14.25" x14ac:dyDescent="0.2">
      <c r="B111" s="338"/>
      <c r="C111" s="64" t="str">
        <f>IF(G13&lt;&gt;"",G13,"")</f>
        <v/>
      </c>
      <c r="D111" s="121"/>
      <c r="E111" s="121" t="s">
        <v>68</v>
      </c>
      <c r="F111" s="121" t="s">
        <v>68</v>
      </c>
      <c r="G111" s="100" t="str">
        <f t="shared" si="18"/>
        <v/>
      </c>
      <c r="H111" s="108" t="s">
        <v>367</v>
      </c>
      <c r="I111" s="165"/>
      <c r="J111" s="165"/>
      <c r="K111" s="165"/>
      <c r="L111" s="165"/>
      <c r="M111" s="165"/>
      <c r="N111" s="100"/>
      <c r="O111" s="100"/>
      <c r="P111" s="100"/>
      <c r="Q111" s="100"/>
      <c r="R111" s="174"/>
      <c r="S111" s="174">
        <f t="shared" si="19"/>
        <v>0</v>
      </c>
      <c r="T111" s="174">
        <f t="shared" si="20"/>
        <v>0</v>
      </c>
      <c r="U111" s="174">
        <f t="shared" si="21"/>
        <v>0</v>
      </c>
      <c r="V111" s="174">
        <f t="shared" si="22"/>
        <v>0</v>
      </c>
      <c r="W111" s="174">
        <f>IF(V111&lt;&gt;0,N75+V111-L65,N75+U111-L65)</f>
        <v>0</v>
      </c>
      <c r="X111" s="174"/>
      <c r="Y111" s="174"/>
      <c r="Z111" s="173"/>
    </row>
    <row r="112" spans="2:26" x14ac:dyDescent="0.2">
      <c r="B112" s="346" t="str">
        <f>IF(D14&lt;&gt;"",D14,"")</f>
        <v/>
      </c>
      <c r="C112" s="60" t="str">
        <f>IF(E14&lt;&gt;"",E14,"")</f>
        <v/>
      </c>
      <c r="D112" s="120"/>
      <c r="E112" s="120" t="s">
        <v>68</v>
      </c>
      <c r="F112" s="120" t="s">
        <v>68</v>
      </c>
      <c r="G112" s="100" t="str">
        <f t="shared" si="18"/>
        <v/>
      </c>
      <c r="H112" s="101"/>
      <c r="I112" s="164"/>
      <c r="J112" s="164"/>
      <c r="K112" s="164"/>
      <c r="L112" s="164"/>
      <c r="M112" s="164"/>
      <c r="N112" s="100"/>
      <c r="O112" s="100"/>
      <c r="P112" s="100"/>
      <c r="Q112" s="100"/>
      <c r="R112" s="174"/>
      <c r="S112" s="174">
        <f>IF(D112="",0,IF(D112&lt;=50,3,IF(D112&lt;=150,2,IF(D112&gt;=151,1,0))))</f>
        <v>0</v>
      </c>
      <c r="T112" s="174">
        <f t="shared" si="20"/>
        <v>0</v>
      </c>
      <c r="U112" s="174">
        <f>IF(S112=0,T112,IF(T112=0,S112,""))</f>
        <v>0</v>
      </c>
      <c r="V112" s="174">
        <f t="shared" si="22"/>
        <v>0</v>
      </c>
      <c r="W112" s="174">
        <f>IF(V112&lt;&gt;0,N76+V112-L65,N76+U112-L65)</f>
        <v>0</v>
      </c>
      <c r="X112" s="174" t="str">
        <f>IF(B112&lt;&gt;"",MAX(W112:W114),"")</f>
        <v/>
      </c>
      <c r="Y112" s="174"/>
      <c r="Z112" s="173"/>
    </row>
    <row r="113" spans="2:26" x14ac:dyDescent="0.2">
      <c r="B113" s="338"/>
      <c r="C113" s="62" t="str">
        <f>IF(F14&lt;&gt;"",F14,"")</f>
        <v/>
      </c>
      <c r="D113" s="122"/>
      <c r="E113" s="122" t="s">
        <v>68</v>
      </c>
      <c r="F113" s="123" t="s">
        <v>68</v>
      </c>
      <c r="G113" s="100" t="str">
        <f t="shared" si="18"/>
        <v/>
      </c>
      <c r="H113" s="101"/>
      <c r="I113" s="164"/>
      <c r="J113" s="164"/>
      <c r="K113" s="164"/>
      <c r="L113" s="164"/>
      <c r="M113" s="164"/>
      <c r="N113" s="100"/>
      <c r="O113" s="100"/>
      <c r="P113" s="100"/>
      <c r="Q113" s="100"/>
      <c r="R113" s="174"/>
      <c r="S113" s="174">
        <f t="shared" si="19"/>
        <v>0</v>
      </c>
      <c r="T113" s="174">
        <f t="shared" si="20"/>
        <v>0</v>
      </c>
      <c r="U113" s="174">
        <f t="shared" si="21"/>
        <v>0</v>
      </c>
      <c r="V113" s="174">
        <f t="shared" si="22"/>
        <v>0</v>
      </c>
      <c r="W113" s="174">
        <f>IF(V113&lt;&gt;0,N77+V113-L65,N77+U113-L65)</f>
        <v>0</v>
      </c>
      <c r="X113" s="174"/>
      <c r="Y113" s="174"/>
      <c r="Z113" s="173"/>
    </row>
    <row r="114" spans="2:26" x14ac:dyDescent="0.2">
      <c r="B114" s="338"/>
      <c r="C114" s="64" t="str">
        <f>IF(G14&lt;&gt;"",G14,"")</f>
        <v/>
      </c>
      <c r="D114" s="121"/>
      <c r="E114" s="121" t="s">
        <v>68</v>
      </c>
      <c r="F114" s="121" t="s">
        <v>68</v>
      </c>
      <c r="G114" s="100" t="str">
        <f t="shared" si="18"/>
        <v/>
      </c>
      <c r="H114" s="170" t="s">
        <v>389</v>
      </c>
      <c r="N114" s="100"/>
      <c r="O114" s="100"/>
      <c r="P114" s="100"/>
      <c r="Q114" s="100"/>
      <c r="R114" s="174"/>
      <c r="S114" s="174">
        <f t="shared" si="19"/>
        <v>0</v>
      </c>
      <c r="T114" s="174">
        <f t="shared" si="20"/>
        <v>0</v>
      </c>
      <c r="U114" s="174">
        <f t="shared" si="21"/>
        <v>0</v>
      </c>
      <c r="V114" s="174">
        <f t="shared" si="22"/>
        <v>0</v>
      </c>
      <c r="W114" s="174">
        <f>IF(V114&lt;&gt;0,N78+V114-L65,N78+U114-L65)</f>
        <v>0</v>
      </c>
      <c r="X114" s="174"/>
      <c r="Y114" s="174"/>
      <c r="Z114" s="173"/>
    </row>
    <row r="115" spans="2:26" x14ac:dyDescent="0.2">
      <c r="B115" s="346" t="str">
        <f>IF(D15&lt;&gt;"",D15,"")</f>
        <v/>
      </c>
      <c r="C115" s="60" t="str">
        <f>IF(E15&lt;&gt;"",E15,"")</f>
        <v>　</v>
      </c>
      <c r="D115" s="120"/>
      <c r="E115" s="120" t="s">
        <v>68</v>
      </c>
      <c r="F115" s="120" t="s">
        <v>68</v>
      </c>
      <c r="G115" s="100" t="str">
        <f t="shared" si="18"/>
        <v/>
      </c>
      <c r="H115" s="364" t="s">
        <v>77</v>
      </c>
      <c r="I115" s="364"/>
      <c r="J115" s="365" t="s">
        <v>404</v>
      </c>
      <c r="K115" s="365"/>
      <c r="L115" s="365" t="s">
        <v>390</v>
      </c>
      <c r="M115" s="365"/>
      <c r="N115" s="100"/>
      <c r="O115" s="100"/>
      <c r="P115" s="100"/>
      <c r="Q115" s="100"/>
      <c r="R115" s="174"/>
      <c r="S115" s="174">
        <f t="shared" si="19"/>
        <v>0</v>
      </c>
      <c r="T115" s="174">
        <f t="shared" si="20"/>
        <v>0</v>
      </c>
      <c r="U115" s="174">
        <f t="shared" si="21"/>
        <v>0</v>
      </c>
      <c r="V115" s="174">
        <f t="shared" si="22"/>
        <v>0</v>
      </c>
      <c r="W115" s="174">
        <f>IF(V115&lt;&gt;0,N79+V115-L65,N79+U115-L65)</f>
        <v>0</v>
      </c>
      <c r="X115" s="174" t="str">
        <f>IF(B115&lt;&gt;"",MAX(W115:W117),"")</f>
        <v/>
      </c>
      <c r="Y115" s="174"/>
      <c r="Z115" s="173"/>
    </row>
    <row r="116" spans="2:26" x14ac:dyDescent="0.2">
      <c r="B116" s="338"/>
      <c r="C116" s="62" t="str">
        <f>IF(F15&lt;&gt;"",F15,"")</f>
        <v>　</v>
      </c>
      <c r="D116" s="122"/>
      <c r="E116" s="122" t="s">
        <v>68</v>
      </c>
      <c r="F116" s="123" t="s">
        <v>68</v>
      </c>
      <c r="G116" s="100" t="str">
        <f t="shared" si="18"/>
        <v/>
      </c>
      <c r="H116" s="364" t="s">
        <v>381</v>
      </c>
      <c r="I116" s="364"/>
      <c r="J116" s="363" t="s">
        <v>343</v>
      </c>
      <c r="K116" s="363"/>
      <c r="L116" s="363" t="s">
        <v>391</v>
      </c>
      <c r="M116" s="363"/>
      <c r="N116" s="100"/>
      <c r="O116" s="100"/>
      <c r="P116" s="100"/>
      <c r="Q116" s="100"/>
      <c r="R116" s="174"/>
      <c r="S116" s="174">
        <f t="shared" si="19"/>
        <v>0</v>
      </c>
      <c r="T116" s="174">
        <f t="shared" si="20"/>
        <v>0</v>
      </c>
      <c r="U116" s="174">
        <f t="shared" si="21"/>
        <v>0</v>
      </c>
      <c r="V116" s="174">
        <f t="shared" si="22"/>
        <v>0</v>
      </c>
      <c r="W116" s="174">
        <f>IF(V116&lt;&gt;0,N80+V116-L65,N80+U116-L65)</f>
        <v>0</v>
      </c>
      <c r="X116" s="174"/>
      <c r="Y116" s="174"/>
      <c r="Z116" s="173"/>
    </row>
    <row r="117" spans="2:26" x14ac:dyDescent="0.2">
      <c r="B117" s="338"/>
      <c r="C117" s="64" t="str">
        <f>IF(G15&lt;&gt;"",G15,"")</f>
        <v>　</v>
      </c>
      <c r="D117" s="121"/>
      <c r="E117" s="121" t="s">
        <v>68</v>
      </c>
      <c r="F117" s="121" t="s">
        <v>68</v>
      </c>
      <c r="G117" s="100" t="str">
        <f t="shared" si="18"/>
        <v/>
      </c>
      <c r="H117" s="362" t="s">
        <v>416</v>
      </c>
      <c r="I117" s="362"/>
      <c r="J117" s="363">
        <v>1</v>
      </c>
      <c r="K117" s="363"/>
      <c r="L117" s="363">
        <v>2</v>
      </c>
      <c r="M117" s="363"/>
      <c r="N117" s="100"/>
      <c r="O117" s="100"/>
      <c r="P117" s="100"/>
      <c r="Q117" s="100"/>
      <c r="R117" s="174"/>
      <c r="S117" s="174">
        <f t="shared" si="19"/>
        <v>0</v>
      </c>
      <c r="T117" s="174">
        <f t="shared" si="20"/>
        <v>0</v>
      </c>
      <c r="U117" s="174">
        <f t="shared" si="21"/>
        <v>0</v>
      </c>
      <c r="V117" s="174">
        <f t="shared" si="22"/>
        <v>0</v>
      </c>
      <c r="W117" s="174">
        <f>IF(V117&lt;&gt;0,N81+V117-L65,N81+U117-L65)</f>
        <v>0</v>
      </c>
      <c r="X117" s="174"/>
      <c r="Y117" s="174"/>
      <c r="Z117" s="173"/>
    </row>
    <row r="118" spans="2:26" x14ac:dyDescent="0.2">
      <c r="B118" s="346" t="str">
        <f>IF(D16&lt;&gt;"",D16,"")</f>
        <v/>
      </c>
      <c r="C118" s="60" t="str">
        <f>IF(E16&lt;&gt;"",E16,"")</f>
        <v>　</v>
      </c>
      <c r="D118" s="120"/>
      <c r="E118" s="120" t="s">
        <v>68</v>
      </c>
      <c r="F118" s="120" t="s">
        <v>68</v>
      </c>
      <c r="G118" s="100" t="str">
        <f t="shared" si="18"/>
        <v/>
      </c>
      <c r="H118" s="101"/>
      <c r="I118" s="164"/>
      <c r="J118" s="164"/>
      <c r="K118" s="164"/>
      <c r="L118" s="164"/>
      <c r="M118" s="164"/>
      <c r="N118" s="100"/>
      <c r="O118" s="100"/>
      <c r="P118" s="100"/>
      <c r="Q118" s="100"/>
      <c r="R118" s="174"/>
      <c r="S118" s="174">
        <f t="shared" si="19"/>
        <v>0</v>
      </c>
      <c r="T118" s="174">
        <f t="shared" si="20"/>
        <v>0</v>
      </c>
      <c r="U118" s="174">
        <f t="shared" si="21"/>
        <v>0</v>
      </c>
      <c r="V118" s="174">
        <f t="shared" si="22"/>
        <v>0</v>
      </c>
      <c r="W118" s="174">
        <f>IF(V118&lt;&gt;0,N82+V118-L65,N82+U118-L65)</f>
        <v>0</v>
      </c>
      <c r="X118" s="174" t="str">
        <f>IF(B118&lt;&gt;"",MAX(W118:W120),"")</f>
        <v/>
      </c>
      <c r="Y118" s="174"/>
      <c r="Z118" s="173"/>
    </row>
    <row r="119" spans="2:26" x14ac:dyDescent="0.2">
      <c r="B119" s="338"/>
      <c r="C119" s="62" t="str">
        <f>IF(F16&lt;&gt;"",F16,"")</f>
        <v>　</v>
      </c>
      <c r="D119" s="122"/>
      <c r="E119" s="122" t="s">
        <v>68</v>
      </c>
      <c r="F119" s="123" t="s">
        <v>68</v>
      </c>
      <c r="G119" s="100" t="str">
        <f t="shared" si="18"/>
        <v/>
      </c>
      <c r="H119" s="101"/>
      <c r="I119" s="164"/>
      <c r="J119" s="164"/>
      <c r="K119" s="164"/>
      <c r="L119" s="164"/>
      <c r="M119" s="164"/>
      <c r="N119" s="100"/>
      <c r="O119" s="100"/>
      <c r="P119" s="100"/>
      <c r="Q119" s="100"/>
      <c r="R119" s="174"/>
      <c r="S119" s="174">
        <f t="shared" si="19"/>
        <v>0</v>
      </c>
      <c r="T119" s="174">
        <f t="shared" si="20"/>
        <v>0</v>
      </c>
      <c r="U119" s="174">
        <f t="shared" si="21"/>
        <v>0</v>
      </c>
      <c r="V119" s="174">
        <f t="shared" si="22"/>
        <v>0</v>
      </c>
      <c r="W119" s="174">
        <f>IF(V119&lt;&gt;0,N83+V119-L65,N83+U119-L65)</f>
        <v>0</v>
      </c>
      <c r="X119" s="174"/>
      <c r="Y119" s="174"/>
      <c r="Z119" s="173"/>
    </row>
    <row r="120" spans="2:26" x14ac:dyDescent="0.2">
      <c r="B120" s="338"/>
      <c r="C120" s="64" t="str">
        <f>IF(G16&lt;&gt;"",G16,"")</f>
        <v>　</v>
      </c>
      <c r="D120" s="121"/>
      <c r="E120" s="121" t="s">
        <v>68</v>
      </c>
      <c r="F120" s="121" t="s">
        <v>68</v>
      </c>
      <c r="G120" s="100" t="str">
        <f t="shared" si="18"/>
        <v/>
      </c>
      <c r="H120" s="101"/>
      <c r="I120" s="164"/>
      <c r="J120" s="164"/>
      <c r="K120" s="164"/>
      <c r="L120" s="164"/>
      <c r="M120" s="164"/>
      <c r="N120" s="100"/>
      <c r="O120" s="100"/>
      <c r="P120" s="100"/>
      <c r="Q120" s="100"/>
      <c r="R120" s="174"/>
      <c r="S120" s="174">
        <f t="shared" si="19"/>
        <v>0</v>
      </c>
      <c r="T120" s="174">
        <f t="shared" si="20"/>
        <v>0</v>
      </c>
      <c r="U120" s="174">
        <f t="shared" si="21"/>
        <v>0</v>
      </c>
      <c r="V120" s="174">
        <f t="shared" si="22"/>
        <v>0</v>
      </c>
      <c r="W120" s="174">
        <f>IF(V120&lt;&gt;0,N84+V120-L65,N84+U120-L65)</f>
        <v>0</v>
      </c>
      <c r="X120" s="174"/>
      <c r="Y120" s="174"/>
      <c r="Z120" s="173"/>
    </row>
    <row r="121" spans="2:26" x14ac:dyDescent="0.2">
      <c r="B121" s="346" t="str">
        <f>IF(D17&lt;&gt;"",D17,"")</f>
        <v/>
      </c>
      <c r="C121" s="60" t="str">
        <f>IF(E17&lt;&gt;"",E17,"")</f>
        <v>　</v>
      </c>
      <c r="D121" s="120"/>
      <c r="E121" s="120" t="s">
        <v>68</v>
      </c>
      <c r="F121" s="120" t="s">
        <v>68</v>
      </c>
      <c r="G121" s="100" t="str">
        <f t="shared" si="18"/>
        <v/>
      </c>
      <c r="H121" s="101"/>
      <c r="I121" s="164"/>
      <c r="J121" s="164"/>
      <c r="K121" s="164"/>
      <c r="L121" s="164"/>
      <c r="M121" s="164"/>
      <c r="N121" s="100"/>
      <c r="O121" s="100"/>
      <c r="P121" s="100"/>
      <c r="Q121" s="100"/>
      <c r="R121" s="174"/>
      <c r="S121" s="174">
        <f t="shared" si="19"/>
        <v>0</v>
      </c>
      <c r="T121" s="174">
        <f t="shared" si="20"/>
        <v>0</v>
      </c>
      <c r="U121" s="174">
        <f t="shared" si="21"/>
        <v>0</v>
      </c>
      <c r="V121" s="174">
        <f t="shared" si="22"/>
        <v>0</v>
      </c>
      <c r="W121" s="174">
        <f>IF(V121&lt;&gt;0,N85+V121-L65,N85+U121-L65)</f>
        <v>0</v>
      </c>
      <c r="X121" s="174" t="str">
        <f>IF(B121&lt;&gt;"",MAX(W121:W123),"")</f>
        <v/>
      </c>
      <c r="Y121" s="174"/>
      <c r="Z121" s="173"/>
    </row>
    <row r="122" spans="2:26" x14ac:dyDescent="0.2">
      <c r="B122" s="338"/>
      <c r="C122" s="62" t="str">
        <f>IF(F17&lt;&gt;"",F17,"")</f>
        <v>　</v>
      </c>
      <c r="D122" s="122"/>
      <c r="E122" s="122" t="s">
        <v>68</v>
      </c>
      <c r="F122" s="123" t="s">
        <v>68</v>
      </c>
      <c r="G122" s="100" t="str">
        <f t="shared" si="18"/>
        <v/>
      </c>
      <c r="H122" s="101"/>
      <c r="I122" s="164"/>
      <c r="J122" s="164"/>
      <c r="K122" s="164"/>
      <c r="L122" s="164"/>
      <c r="M122" s="164"/>
      <c r="N122" s="100"/>
      <c r="O122" s="100"/>
      <c r="P122" s="100"/>
      <c r="Q122" s="100"/>
      <c r="R122" s="174"/>
      <c r="S122" s="174">
        <f t="shared" si="19"/>
        <v>0</v>
      </c>
      <c r="T122" s="174">
        <f t="shared" si="20"/>
        <v>0</v>
      </c>
      <c r="U122" s="174">
        <f t="shared" si="21"/>
        <v>0</v>
      </c>
      <c r="V122" s="174">
        <f t="shared" si="22"/>
        <v>0</v>
      </c>
      <c r="W122" s="174">
        <f>IF(V122&lt;&gt;0,N86+V122-L65,N86+U122-L65)</f>
        <v>0</v>
      </c>
      <c r="X122" s="174"/>
      <c r="Y122" s="174"/>
      <c r="Z122" s="173"/>
    </row>
    <row r="123" spans="2:26" x14ac:dyDescent="0.2">
      <c r="B123" s="338"/>
      <c r="C123" s="64" t="str">
        <f>IF(G17&lt;&gt;"",G17,"")</f>
        <v>　</v>
      </c>
      <c r="D123" s="121"/>
      <c r="E123" s="121" t="s">
        <v>68</v>
      </c>
      <c r="F123" s="121" t="s">
        <v>68</v>
      </c>
      <c r="G123" s="100" t="str">
        <f t="shared" si="18"/>
        <v/>
      </c>
      <c r="H123" s="101"/>
      <c r="I123" s="164"/>
      <c r="J123" s="164"/>
      <c r="K123" s="164"/>
      <c r="L123" s="164"/>
      <c r="M123" s="164"/>
      <c r="N123" s="100"/>
      <c r="O123" s="100"/>
      <c r="P123" s="100"/>
      <c r="Q123" s="100"/>
      <c r="R123" s="174"/>
      <c r="S123" s="174">
        <f t="shared" si="19"/>
        <v>0</v>
      </c>
      <c r="T123" s="174">
        <f t="shared" si="20"/>
        <v>0</v>
      </c>
      <c r="U123" s="174">
        <f t="shared" si="21"/>
        <v>0</v>
      </c>
      <c r="V123" s="174">
        <f t="shared" si="22"/>
        <v>0</v>
      </c>
      <c r="W123" s="174">
        <f>IF(V123&lt;&gt;0,N87+V123-L65,N87+U123-L65)</f>
        <v>0</v>
      </c>
      <c r="X123" s="174"/>
      <c r="Y123" s="174"/>
      <c r="Z123" s="173"/>
    </row>
    <row r="124" spans="2:26" x14ac:dyDescent="0.2">
      <c r="B124" s="346" t="str">
        <f>IF(D18&lt;&gt;"",D18,"")</f>
        <v/>
      </c>
      <c r="C124" s="60" t="str">
        <f>IF(E18&lt;&gt;"",E18,"")</f>
        <v>　</v>
      </c>
      <c r="D124" s="120"/>
      <c r="E124" s="120" t="s">
        <v>68</v>
      </c>
      <c r="F124" s="120" t="s">
        <v>68</v>
      </c>
      <c r="G124" s="100" t="str">
        <f t="shared" si="18"/>
        <v/>
      </c>
      <c r="H124" s="101"/>
      <c r="I124" s="164"/>
      <c r="J124" s="164"/>
      <c r="K124" s="164"/>
      <c r="L124" s="164"/>
      <c r="M124" s="164"/>
      <c r="N124" s="100"/>
      <c r="O124" s="100"/>
      <c r="P124" s="100"/>
      <c r="Q124" s="100"/>
      <c r="R124" s="174"/>
      <c r="S124" s="174">
        <f t="shared" si="19"/>
        <v>0</v>
      </c>
      <c r="T124" s="174">
        <f t="shared" si="20"/>
        <v>0</v>
      </c>
      <c r="U124" s="174">
        <f t="shared" si="21"/>
        <v>0</v>
      </c>
      <c r="V124" s="174">
        <f t="shared" si="22"/>
        <v>0</v>
      </c>
      <c r="W124" s="174">
        <f>IF(V124&lt;&gt;0,N88+V124-L65,N88+U124-L65)</f>
        <v>0</v>
      </c>
      <c r="X124" s="174" t="str">
        <f>IF(B124&lt;&gt;"",MAX(W124:W126),"")</f>
        <v/>
      </c>
      <c r="Y124" s="174"/>
      <c r="Z124" s="173"/>
    </row>
    <row r="125" spans="2:26" x14ac:dyDescent="0.2">
      <c r="B125" s="338"/>
      <c r="C125" s="62" t="str">
        <f>IF(F18&lt;&gt;"",F18,"")</f>
        <v>　</v>
      </c>
      <c r="D125" s="122"/>
      <c r="E125" s="122" t="s">
        <v>68</v>
      </c>
      <c r="F125" s="123" t="s">
        <v>68</v>
      </c>
      <c r="G125" s="100" t="str">
        <f t="shared" si="18"/>
        <v/>
      </c>
      <c r="H125" s="101"/>
      <c r="I125" s="164"/>
      <c r="J125" s="164"/>
      <c r="K125" s="164"/>
      <c r="L125" s="164"/>
      <c r="M125" s="164"/>
      <c r="N125" s="100"/>
      <c r="O125" s="100"/>
      <c r="P125" s="100"/>
      <c r="Q125" s="100"/>
      <c r="R125" s="174"/>
      <c r="S125" s="174">
        <f t="shared" si="19"/>
        <v>0</v>
      </c>
      <c r="T125" s="174">
        <f t="shared" si="20"/>
        <v>0</v>
      </c>
      <c r="U125" s="174">
        <f t="shared" si="21"/>
        <v>0</v>
      </c>
      <c r="V125" s="174">
        <f t="shared" si="22"/>
        <v>0</v>
      </c>
      <c r="W125" s="174">
        <f>IF(V125&lt;&gt;0,N89+V125-L65,N89+U125-L65)</f>
        <v>0</v>
      </c>
      <c r="X125" s="174"/>
      <c r="Y125" s="174"/>
      <c r="Z125" s="173"/>
    </row>
    <row r="126" spans="2:26" x14ac:dyDescent="0.2">
      <c r="B126" s="338"/>
      <c r="C126" s="64" t="str">
        <f>IF(G18&lt;&gt;"",G18,"")</f>
        <v>　</v>
      </c>
      <c r="D126" s="121"/>
      <c r="E126" s="121" t="s">
        <v>68</v>
      </c>
      <c r="F126" s="121" t="s">
        <v>68</v>
      </c>
      <c r="G126" s="100" t="str">
        <f t="shared" si="18"/>
        <v/>
      </c>
      <c r="H126" s="101"/>
      <c r="I126" s="164"/>
      <c r="J126" s="164"/>
      <c r="K126" s="164"/>
      <c r="L126" s="164"/>
      <c r="M126" s="164"/>
      <c r="N126" s="100"/>
      <c r="O126" s="100"/>
      <c r="P126" s="100"/>
      <c r="Q126" s="100"/>
      <c r="R126" s="174"/>
      <c r="S126" s="174">
        <f t="shared" si="19"/>
        <v>0</v>
      </c>
      <c r="T126" s="174">
        <f t="shared" si="20"/>
        <v>0</v>
      </c>
      <c r="U126" s="174">
        <f t="shared" si="21"/>
        <v>0</v>
      </c>
      <c r="V126" s="174">
        <f t="shared" si="22"/>
        <v>0</v>
      </c>
      <c r="W126" s="174">
        <f>IF(V126&lt;&gt;0,N90+V126-L65,N90+U126-L65)</f>
        <v>0</v>
      </c>
      <c r="X126" s="174"/>
      <c r="Y126" s="174"/>
      <c r="Z126" s="173"/>
    </row>
    <row r="127" spans="2:26" x14ac:dyDescent="0.2">
      <c r="B127" s="346" t="str">
        <f>IF(D19&lt;&gt;"",D19,"")</f>
        <v/>
      </c>
      <c r="C127" s="60" t="str">
        <f>IF(E19&lt;&gt;"",E19,"")</f>
        <v>　</v>
      </c>
      <c r="D127" s="120"/>
      <c r="E127" s="120" t="s">
        <v>68</v>
      </c>
      <c r="F127" s="120" t="s">
        <v>68</v>
      </c>
      <c r="G127" s="100" t="str">
        <f t="shared" si="18"/>
        <v/>
      </c>
      <c r="H127" s="101"/>
      <c r="I127" s="164"/>
      <c r="J127" s="164"/>
      <c r="K127" s="164"/>
      <c r="L127" s="164"/>
      <c r="M127" s="164"/>
      <c r="N127" s="100"/>
      <c r="O127" s="100"/>
      <c r="P127" s="100"/>
      <c r="Q127" s="100"/>
      <c r="R127" s="174"/>
      <c r="S127" s="174">
        <f t="shared" si="19"/>
        <v>0</v>
      </c>
      <c r="T127" s="174">
        <f t="shared" si="20"/>
        <v>0</v>
      </c>
      <c r="U127" s="174">
        <f t="shared" si="21"/>
        <v>0</v>
      </c>
      <c r="V127" s="174">
        <f t="shared" si="22"/>
        <v>0</v>
      </c>
      <c r="W127" s="174">
        <f>IF(V127&lt;&gt;0,N91+V127-L65,N91+U127-L65)</f>
        <v>0</v>
      </c>
      <c r="X127" s="174" t="str">
        <f>IF(B127&lt;&gt;"",MAX(W127:W129),"")</f>
        <v/>
      </c>
      <c r="Y127" s="174"/>
      <c r="Z127" s="173"/>
    </row>
    <row r="128" spans="2:26" x14ac:dyDescent="0.2">
      <c r="B128" s="338"/>
      <c r="C128" s="62" t="str">
        <f>IF(F19&lt;&gt;"",F19,"")</f>
        <v>　</v>
      </c>
      <c r="D128" s="122"/>
      <c r="E128" s="122" t="s">
        <v>68</v>
      </c>
      <c r="F128" s="123" t="s">
        <v>68</v>
      </c>
      <c r="G128" s="100" t="str">
        <f t="shared" si="18"/>
        <v/>
      </c>
      <c r="H128" s="101"/>
      <c r="I128" s="164"/>
      <c r="J128" s="164"/>
      <c r="K128" s="164"/>
      <c r="L128" s="164"/>
      <c r="M128" s="164"/>
      <c r="N128" s="100"/>
      <c r="O128" s="100"/>
      <c r="P128" s="100"/>
      <c r="Q128" s="100"/>
      <c r="R128" s="174"/>
      <c r="S128" s="174">
        <f t="shared" si="19"/>
        <v>0</v>
      </c>
      <c r="T128" s="174">
        <f t="shared" si="20"/>
        <v>0</v>
      </c>
      <c r="U128" s="174">
        <f t="shared" si="21"/>
        <v>0</v>
      </c>
      <c r="V128" s="174">
        <f t="shared" si="22"/>
        <v>0</v>
      </c>
      <c r="W128" s="174">
        <f>IF(V128&lt;&gt;0,N92+V128-L65,N92+U128-L65)</f>
        <v>0</v>
      </c>
      <c r="X128" s="174"/>
      <c r="Y128" s="174"/>
      <c r="Z128" s="173"/>
    </row>
    <row r="129" spans="2:26" x14ac:dyDescent="0.2">
      <c r="B129" s="338"/>
      <c r="C129" s="64" t="str">
        <f>IF(G19&lt;&gt;"",G19,"")</f>
        <v>　</v>
      </c>
      <c r="D129" s="121"/>
      <c r="E129" s="121" t="s">
        <v>68</v>
      </c>
      <c r="F129" s="121" t="s">
        <v>68</v>
      </c>
      <c r="G129" s="100" t="str">
        <f t="shared" si="18"/>
        <v/>
      </c>
      <c r="H129" s="101"/>
      <c r="I129" s="164"/>
      <c r="J129" s="164"/>
      <c r="K129" s="164"/>
      <c r="L129" s="164"/>
      <c r="M129" s="164"/>
      <c r="N129" s="100"/>
      <c r="O129" s="100"/>
      <c r="P129" s="100"/>
      <c r="Q129" s="100"/>
      <c r="R129" s="174"/>
      <c r="S129" s="174">
        <f t="shared" si="19"/>
        <v>0</v>
      </c>
      <c r="T129" s="174">
        <f t="shared" si="20"/>
        <v>0</v>
      </c>
      <c r="U129" s="174">
        <f t="shared" si="21"/>
        <v>0</v>
      </c>
      <c r="V129" s="174">
        <f t="shared" si="22"/>
        <v>0</v>
      </c>
      <c r="W129" s="174">
        <f>IF(V129&lt;&gt;0,N93+V129-L65,N93+U129-L65)</f>
        <v>0</v>
      </c>
      <c r="X129" s="174"/>
      <c r="Y129" s="174"/>
      <c r="Z129" s="173"/>
    </row>
    <row r="130" spans="2:26" x14ac:dyDescent="0.2">
      <c r="B130" s="346" t="str">
        <f>IF(D20&lt;&gt;"",D20,"")</f>
        <v/>
      </c>
      <c r="C130" s="60" t="str">
        <f>IF(E20&lt;&gt;"",E20,"")</f>
        <v>　</v>
      </c>
      <c r="D130" s="120"/>
      <c r="E130" s="120" t="s">
        <v>68</v>
      </c>
      <c r="F130" s="120" t="s">
        <v>68</v>
      </c>
      <c r="G130" s="100" t="str">
        <f t="shared" si="18"/>
        <v/>
      </c>
      <c r="H130" s="101"/>
      <c r="I130" s="164"/>
      <c r="J130" s="164"/>
      <c r="K130" s="164"/>
      <c r="L130" s="164"/>
      <c r="M130" s="164"/>
      <c r="N130" s="100"/>
      <c r="O130" s="100"/>
      <c r="P130" s="100"/>
      <c r="Q130" s="100"/>
      <c r="R130" s="174"/>
      <c r="S130" s="174">
        <f t="shared" si="19"/>
        <v>0</v>
      </c>
      <c r="T130" s="174">
        <f t="shared" si="20"/>
        <v>0</v>
      </c>
      <c r="U130" s="174">
        <f t="shared" si="21"/>
        <v>0</v>
      </c>
      <c r="V130" s="174">
        <f t="shared" si="22"/>
        <v>0</v>
      </c>
      <c r="W130" s="174">
        <f>IF(V130&lt;&gt;0,N94+V130-L65,N94+U130-L65)</f>
        <v>0</v>
      </c>
      <c r="X130" s="174" t="str">
        <f>IF(B130&lt;&gt;"",MAX(W130:W132),"")</f>
        <v/>
      </c>
      <c r="Y130" s="174"/>
      <c r="Z130" s="173"/>
    </row>
    <row r="131" spans="2:26" x14ac:dyDescent="0.2">
      <c r="B131" s="338"/>
      <c r="C131" s="62" t="str">
        <f>IF(F20&lt;&gt;"",F20,"")</f>
        <v>　</v>
      </c>
      <c r="D131" s="122"/>
      <c r="E131" s="122" t="s">
        <v>68</v>
      </c>
      <c r="F131" s="123" t="s">
        <v>68</v>
      </c>
      <c r="G131" s="100" t="str">
        <f t="shared" si="18"/>
        <v/>
      </c>
      <c r="H131" s="101"/>
      <c r="I131" s="164"/>
      <c r="J131" s="164"/>
      <c r="K131" s="164"/>
      <c r="L131" s="164"/>
      <c r="M131" s="164"/>
      <c r="N131" s="100"/>
      <c r="O131" s="100"/>
      <c r="P131" s="100"/>
      <c r="Q131" s="100"/>
      <c r="R131" s="174"/>
      <c r="S131" s="174">
        <f t="shared" si="19"/>
        <v>0</v>
      </c>
      <c r="T131" s="174">
        <f t="shared" si="20"/>
        <v>0</v>
      </c>
      <c r="U131" s="174">
        <f t="shared" si="21"/>
        <v>0</v>
      </c>
      <c r="V131" s="174">
        <f t="shared" si="22"/>
        <v>0</v>
      </c>
      <c r="W131" s="174">
        <f>IF(V131&lt;&gt;0,N95+V131-L65,N95+U131-L65)</f>
        <v>0</v>
      </c>
      <c r="X131" s="174"/>
      <c r="Y131" s="174"/>
      <c r="Z131" s="173"/>
    </row>
    <row r="132" spans="2:26" x14ac:dyDescent="0.2">
      <c r="B132" s="338"/>
      <c r="C132" s="64" t="str">
        <f>IF(G20&lt;&gt;"",G20,"")</f>
        <v>　</v>
      </c>
      <c r="D132" s="121"/>
      <c r="E132" s="121" t="s">
        <v>68</v>
      </c>
      <c r="F132" s="121" t="s">
        <v>68</v>
      </c>
      <c r="G132" s="100" t="str">
        <f t="shared" si="18"/>
        <v/>
      </c>
      <c r="H132" s="101"/>
      <c r="I132" s="164"/>
      <c r="J132" s="164"/>
      <c r="K132" s="164"/>
      <c r="L132" s="164"/>
      <c r="M132" s="164"/>
      <c r="N132" s="100"/>
      <c r="O132" s="100"/>
      <c r="P132" s="100"/>
      <c r="Q132" s="100"/>
      <c r="R132" s="174"/>
      <c r="S132" s="174">
        <f t="shared" si="19"/>
        <v>0</v>
      </c>
      <c r="T132" s="174">
        <f t="shared" si="20"/>
        <v>0</v>
      </c>
      <c r="U132" s="174">
        <f t="shared" si="21"/>
        <v>0</v>
      </c>
      <c r="V132" s="174">
        <f t="shared" si="22"/>
        <v>0</v>
      </c>
      <c r="W132" s="174">
        <f>IF(V132&lt;&gt;0,N96+V132-L65,N96+U132-L65)</f>
        <v>0</v>
      </c>
      <c r="X132" s="174"/>
      <c r="Y132" s="174"/>
      <c r="Z132" s="173"/>
    </row>
    <row r="133" spans="2:26" x14ac:dyDescent="0.2">
      <c r="B133" s="346" t="str">
        <f>IF(D21&lt;&gt;"",D21,"")</f>
        <v/>
      </c>
      <c r="C133" s="60" t="str">
        <f>IF(E21&lt;&gt;"",E21,"")</f>
        <v>　</v>
      </c>
      <c r="D133" s="120"/>
      <c r="E133" s="120" t="s">
        <v>68</v>
      </c>
      <c r="F133" s="120" t="s">
        <v>68</v>
      </c>
      <c r="G133" s="100" t="str">
        <f t="shared" si="18"/>
        <v/>
      </c>
      <c r="H133" s="101"/>
      <c r="I133" s="164"/>
      <c r="J133" s="164"/>
      <c r="K133" s="164"/>
      <c r="L133" s="164"/>
      <c r="M133" s="164"/>
      <c r="N133" s="100"/>
      <c r="O133" s="100"/>
      <c r="P133" s="100"/>
      <c r="Q133" s="100"/>
      <c r="R133" s="174"/>
      <c r="S133" s="174">
        <f t="shared" si="19"/>
        <v>0</v>
      </c>
      <c r="T133" s="174">
        <f t="shared" si="20"/>
        <v>0</v>
      </c>
      <c r="U133" s="174">
        <f t="shared" si="21"/>
        <v>0</v>
      </c>
      <c r="V133" s="174">
        <f t="shared" si="22"/>
        <v>0</v>
      </c>
      <c r="W133" s="174">
        <f>IF(V133&lt;&gt;0,N97+V133-L65,N97+U133-L65)</f>
        <v>0</v>
      </c>
      <c r="X133" s="174" t="str">
        <f>IF(B133&lt;&gt;"",MAX(W133:W135),"")</f>
        <v/>
      </c>
      <c r="Y133" s="174"/>
      <c r="Z133" s="173"/>
    </row>
    <row r="134" spans="2:26" x14ac:dyDescent="0.2">
      <c r="B134" s="338"/>
      <c r="C134" s="62" t="str">
        <f>IF(F21&lt;&gt;"",F21,"")</f>
        <v>　</v>
      </c>
      <c r="D134" s="122"/>
      <c r="E134" s="122" t="s">
        <v>68</v>
      </c>
      <c r="F134" s="123" t="s">
        <v>68</v>
      </c>
      <c r="G134" s="100" t="str">
        <f t="shared" si="18"/>
        <v/>
      </c>
      <c r="H134" s="101"/>
      <c r="I134" s="164"/>
      <c r="J134" s="164"/>
      <c r="K134" s="164"/>
      <c r="L134" s="164"/>
      <c r="M134" s="164"/>
      <c r="N134" s="100"/>
      <c r="O134" s="100"/>
      <c r="P134" s="100"/>
      <c r="Q134" s="100"/>
      <c r="R134" s="174"/>
      <c r="S134" s="174">
        <f t="shared" si="19"/>
        <v>0</v>
      </c>
      <c r="T134" s="174">
        <f t="shared" si="20"/>
        <v>0</v>
      </c>
      <c r="U134" s="174">
        <f t="shared" si="21"/>
        <v>0</v>
      </c>
      <c r="V134" s="174">
        <f t="shared" si="22"/>
        <v>0</v>
      </c>
      <c r="W134" s="174">
        <f>IF(V134&lt;&gt;0,N98+V134-L65,N98+U134-L65)</f>
        <v>0</v>
      </c>
      <c r="X134" s="174"/>
      <c r="Y134" s="174"/>
      <c r="Z134" s="173"/>
    </row>
    <row r="135" spans="2:26" x14ac:dyDescent="0.2">
      <c r="B135" s="338"/>
      <c r="C135" s="64" t="str">
        <f>IF(G21&lt;&gt;"",G21,"")</f>
        <v>　</v>
      </c>
      <c r="D135" s="121"/>
      <c r="E135" s="121" t="s">
        <v>68</v>
      </c>
      <c r="F135" s="121" t="s">
        <v>68</v>
      </c>
      <c r="G135" s="100" t="str">
        <f t="shared" si="18"/>
        <v/>
      </c>
      <c r="H135" s="101"/>
      <c r="I135" s="164"/>
      <c r="J135" s="164"/>
      <c r="K135" s="164"/>
      <c r="L135" s="164"/>
      <c r="M135" s="164"/>
      <c r="N135" s="100"/>
      <c r="O135" s="100"/>
      <c r="P135" s="100"/>
      <c r="Q135" s="100"/>
      <c r="R135" s="174"/>
      <c r="S135" s="174">
        <f t="shared" si="19"/>
        <v>0</v>
      </c>
      <c r="T135" s="174">
        <f t="shared" si="20"/>
        <v>0</v>
      </c>
      <c r="U135" s="174">
        <f t="shared" si="21"/>
        <v>0</v>
      </c>
      <c r="V135" s="174">
        <f t="shared" si="22"/>
        <v>0</v>
      </c>
      <c r="W135" s="174">
        <f>IF(V135&lt;&gt;0,N99+V135-L65,N99+U135-L65)</f>
        <v>0</v>
      </c>
      <c r="X135" s="174"/>
      <c r="Y135" s="174"/>
      <c r="Z135" s="173"/>
    </row>
    <row r="136" spans="2:26" x14ac:dyDescent="0.2">
      <c r="B136" s="173" t="s">
        <v>74</v>
      </c>
      <c r="D136" s="100"/>
      <c r="E136" s="100"/>
      <c r="F136" s="100"/>
      <c r="G136" s="100"/>
      <c r="H136" s="101"/>
      <c r="I136" s="164"/>
      <c r="J136" s="164"/>
      <c r="K136" s="164"/>
      <c r="L136" s="164"/>
      <c r="M136" s="164"/>
      <c r="N136" s="100"/>
      <c r="O136" s="100"/>
      <c r="P136" s="100"/>
      <c r="Q136" s="100"/>
      <c r="R136" s="174"/>
      <c r="S136" s="174"/>
      <c r="T136" s="174"/>
      <c r="U136" s="174"/>
      <c r="V136" s="174"/>
      <c r="W136" s="174"/>
      <c r="X136" s="174"/>
      <c r="Y136" s="174"/>
      <c r="Z136" s="173"/>
    </row>
    <row r="137" spans="2:26" x14ac:dyDescent="0.2">
      <c r="D137" s="100"/>
      <c r="E137" s="100"/>
      <c r="F137" s="100"/>
      <c r="G137" s="100"/>
      <c r="H137" s="100"/>
      <c r="I137" s="164"/>
      <c r="J137" s="164"/>
      <c r="K137" s="164"/>
      <c r="L137" s="164"/>
      <c r="M137" s="164"/>
      <c r="N137" s="100"/>
      <c r="O137" s="100"/>
      <c r="P137" s="100"/>
      <c r="Q137" s="100"/>
      <c r="R137" s="174"/>
      <c r="S137" s="174"/>
      <c r="T137" s="174"/>
      <c r="U137" s="174"/>
      <c r="V137" s="174"/>
      <c r="W137" s="174"/>
      <c r="X137" s="174"/>
      <c r="Y137" s="174"/>
      <c r="Z137" s="173"/>
    </row>
    <row r="138" spans="2:26" x14ac:dyDescent="0.2">
      <c r="I138" s="163"/>
      <c r="J138" s="163"/>
      <c r="K138" s="163"/>
      <c r="L138" s="163"/>
      <c r="M138" s="163"/>
      <c r="R138" s="173"/>
      <c r="S138" s="173"/>
      <c r="T138" s="173"/>
      <c r="U138" s="173"/>
      <c r="V138" s="173"/>
      <c r="W138" s="173"/>
      <c r="X138" s="173"/>
      <c r="Y138" s="173"/>
      <c r="Z138" s="173"/>
    </row>
    <row r="139" spans="2:26" x14ac:dyDescent="0.2">
      <c r="I139" s="163"/>
      <c r="J139" s="163"/>
      <c r="K139" s="163"/>
      <c r="L139" s="163"/>
      <c r="M139" s="163"/>
    </row>
    <row r="140" spans="2:26" ht="17.25" x14ac:dyDescent="0.2">
      <c r="B140" s="38" t="s">
        <v>129</v>
      </c>
      <c r="D140" s="108" t="s">
        <v>313</v>
      </c>
      <c r="I140" s="163"/>
      <c r="J140" s="163"/>
      <c r="K140" s="163"/>
      <c r="L140" s="163"/>
      <c r="M140" s="163"/>
    </row>
    <row r="141" spans="2:26" x14ac:dyDescent="0.2">
      <c r="I141" s="163"/>
      <c r="J141" s="163"/>
      <c r="K141" s="163"/>
      <c r="L141" s="163"/>
      <c r="M141" s="163"/>
    </row>
    <row r="142" spans="2:26" x14ac:dyDescent="0.2">
      <c r="B142" s="49" t="s">
        <v>77</v>
      </c>
      <c r="C142" s="49" t="s">
        <v>25</v>
      </c>
      <c r="D142" s="49" t="s">
        <v>78</v>
      </c>
      <c r="E142" s="43" t="s">
        <v>80</v>
      </c>
    </row>
    <row r="143" spans="2:26" x14ac:dyDescent="0.2">
      <c r="B143" s="12" t="str">
        <f t="shared" ref="B143:B152" si="23">IF(D12&lt;&gt;"",D12,"")</f>
        <v/>
      </c>
      <c r="C143" s="40" t="str">
        <f>IF(B143&lt;&gt;"",X106,"")</f>
        <v/>
      </c>
      <c r="D143" s="40" t="str">
        <f t="shared" ref="D143:D152" si="24">IF(J12&lt;&gt;"",J12,"")</f>
        <v/>
      </c>
      <c r="E143" s="40" t="str">
        <f>IF(B143&lt;&gt;"",
IF(ISNUMBER(C143),
IF(ISNUMBER(D143),
IF(C143&lt;=1,
IF(D143&lt;=9,"Ⅰ",
IF(D143&lt;=400,"Ⅱ",
IF(D143&gt;=401,"Ⅲ","1エラー"))),
IF(C143&lt;=2,
IF(D143&lt;=25,"Ⅱ",
IF(D143&lt;=400,"Ⅲ",
IF(D143&gt;=401,"Ⅳ","2エラー"))),
IF(C143&lt;=3,
IF(D143&lt;=9,"Ⅱ",
IF(D143&lt;=100,"Ⅲ",
IF(D143&gt;=101,"Ⅳ","3エラー"))),
IF(C143&lt;=4,
IF(D143&lt;=9,"Ⅱ",
IF(D143&lt;=25,"Ⅲ",
IF(D143&lt;=400,"Ⅳ",
IF(D143&gt;=401,"Ⅴ","4エラー")))),
IF(C143&gt;=5,
IF(D143&lt;=9,"Ⅲ",
IF(D143&lt;=100,"Ⅳ",
IF(D143&gt;=101,"Ⅴ","5エラー"))),
"エラー"))))),"年間作業時間未入力"),"作業環境レベルに数値以外が入力されています。"),"")</f>
        <v/>
      </c>
    </row>
    <row r="144" spans="2:26" x14ac:dyDescent="0.2">
      <c r="B144" s="12" t="str">
        <f t="shared" si="23"/>
        <v/>
      </c>
      <c r="C144" s="40" t="str">
        <f>IF(B144&lt;&gt;"",X109,"")</f>
        <v/>
      </c>
      <c r="D144" s="40" t="str">
        <f t="shared" si="24"/>
        <v/>
      </c>
      <c r="E144" s="40" t="str">
        <f t="shared" ref="E144:E152" si="25">IF(B144&lt;&gt;"",
IF(ISNUMBER(C144),
IF(ISNUMBER(D144),
IF(C144&lt;=1,
IF(D144&lt;=9,"Ⅰ",
IF(D144&lt;=400,"Ⅱ",
IF(D144&gt;=401,"Ⅲ","1エラー"))),
IF(C144&lt;=2,
IF(D144&lt;=25,"Ⅱ",
IF(D144&lt;=400,"Ⅲ",
IF(D144&gt;=401,"Ⅳ","2エラー"))),
IF(C144&lt;=3,
IF(D144&lt;=9,"Ⅱ",
IF(D144&lt;=100,"Ⅲ",
IF(D144&gt;=101,"Ⅳ","3エラー"))),
IF(C144&lt;=4,
IF(D144&lt;=9,"Ⅱ",
IF(D144&lt;=25,"Ⅲ",
IF(D144&lt;=400,"Ⅳ",
IF(D144&gt;=401,"Ⅴ","4エラー")))),
IF(C144&gt;=5,
IF(D144&lt;=9,"Ⅲ",
IF(D144&lt;=100,"Ⅳ",
IF(D144&gt;=101,"Ⅴ","5エラー"))),
"エラー"))))),"年間作業時間未入力"),"作業環境レベルに数値以外が入力されています。"),"")</f>
        <v/>
      </c>
    </row>
    <row r="145" spans="2:5" x14ac:dyDescent="0.2">
      <c r="B145" s="12" t="str">
        <f t="shared" si="23"/>
        <v/>
      </c>
      <c r="C145" s="40" t="str">
        <f>IF(B145&lt;&gt;"",X112,"")</f>
        <v/>
      </c>
      <c r="D145" s="40" t="str">
        <f t="shared" si="24"/>
        <v/>
      </c>
      <c r="E145" s="40" t="str">
        <f>IF(B145&lt;&gt;"",
IF(ISNUMBER(C145),
IF(ISNUMBER(D145),
IF(C145&lt;=1,
IF(D145&lt;=9,"Ⅰ",
IF(D145&lt;=400,"Ⅱ",
IF(D145&gt;=401,"Ⅲ","1エラー"))),
IF(C145&lt;=2,
IF(D145&lt;=25,"Ⅱ",
IF(D145&lt;=400,"Ⅲ",
IF(D145&gt;=401,"Ⅳ","2エラー"))),
IF(C145&lt;=3,
IF(D145&lt;=9,"Ⅱ",
IF(D145&lt;=100,"Ⅲ",
IF(D145&gt;=101,"Ⅳ","3エラー"))),
IF(C145&lt;=4,
IF(D145&lt;=9,"Ⅱ",
IF(D145&lt;=25,"Ⅲ",
IF(D145&lt;=400,"Ⅳ",
IF(D145&gt;=401,"Ⅴ","4エラー")))),
IF(C145&gt;=5,
IF(D145&lt;=9,"Ⅲ",
IF(D145&lt;=100,"Ⅳ",
IF(D145&gt;=101,"Ⅴ","5エラー"))),
"エラー"))))),"年間作業時間未入力"),"作業環境レベルに数値以外が入力されています。"),"")</f>
        <v/>
      </c>
    </row>
    <row r="146" spans="2:5" x14ac:dyDescent="0.2">
      <c r="B146" s="12" t="str">
        <f t="shared" si="23"/>
        <v/>
      </c>
      <c r="C146" s="40" t="str">
        <f>IF(B146&lt;&gt;"",X115,"")</f>
        <v/>
      </c>
      <c r="D146" s="40" t="str">
        <f t="shared" si="24"/>
        <v/>
      </c>
      <c r="E146" s="40" t="str">
        <f t="shared" si="25"/>
        <v/>
      </c>
    </row>
    <row r="147" spans="2:5" x14ac:dyDescent="0.2">
      <c r="B147" s="12" t="str">
        <f t="shared" si="23"/>
        <v/>
      </c>
      <c r="C147" s="40" t="str">
        <f>IF(B147&lt;&gt;"",X118,"")</f>
        <v/>
      </c>
      <c r="D147" s="40" t="str">
        <f t="shared" si="24"/>
        <v/>
      </c>
      <c r="E147" s="40" t="str">
        <f t="shared" si="25"/>
        <v/>
      </c>
    </row>
    <row r="148" spans="2:5" x14ac:dyDescent="0.2">
      <c r="B148" s="12" t="str">
        <f t="shared" si="23"/>
        <v/>
      </c>
      <c r="C148" s="40" t="str">
        <f>IF(B148&lt;&gt;"",X121,"")</f>
        <v/>
      </c>
      <c r="D148" s="40" t="str">
        <f t="shared" si="24"/>
        <v/>
      </c>
      <c r="E148" s="40" t="str">
        <f t="shared" si="25"/>
        <v/>
      </c>
    </row>
    <row r="149" spans="2:5" x14ac:dyDescent="0.2">
      <c r="B149" s="12" t="str">
        <f t="shared" si="23"/>
        <v/>
      </c>
      <c r="C149" s="40" t="str">
        <f>IF(B149&lt;&gt;"",X124,"")</f>
        <v/>
      </c>
      <c r="D149" s="40" t="str">
        <f t="shared" si="24"/>
        <v/>
      </c>
      <c r="E149" s="40" t="str">
        <f t="shared" si="25"/>
        <v/>
      </c>
    </row>
    <row r="150" spans="2:5" x14ac:dyDescent="0.2">
      <c r="B150" s="12" t="str">
        <f t="shared" si="23"/>
        <v/>
      </c>
      <c r="C150" s="40" t="str">
        <f>IF(B150&lt;&gt;"",X127,"")</f>
        <v/>
      </c>
      <c r="D150" s="40" t="str">
        <f t="shared" si="24"/>
        <v/>
      </c>
      <c r="E150" s="40" t="str">
        <f t="shared" si="25"/>
        <v/>
      </c>
    </row>
    <row r="151" spans="2:5" x14ac:dyDescent="0.2">
      <c r="B151" s="12" t="str">
        <f t="shared" si="23"/>
        <v/>
      </c>
      <c r="C151" s="40" t="str">
        <f>IF(B151&lt;&gt;"",X130,"")</f>
        <v/>
      </c>
      <c r="D151" s="40" t="str">
        <f t="shared" si="24"/>
        <v/>
      </c>
      <c r="E151" s="40" t="str">
        <f t="shared" si="25"/>
        <v/>
      </c>
    </row>
    <row r="152" spans="2:5" x14ac:dyDescent="0.2">
      <c r="B152" s="12" t="str">
        <f t="shared" si="23"/>
        <v/>
      </c>
      <c r="C152" s="40" t="str">
        <f>IF(B152&lt;&gt;"",X133,"")</f>
        <v/>
      </c>
      <c r="D152" s="40" t="str">
        <f t="shared" si="24"/>
        <v/>
      </c>
      <c r="E152" s="40" t="str">
        <f t="shared" si="25"/>
        <v/>
      </c>
    </row>
    <row r="153" spans="2:5" x14ac:dyDescent="0.2">
      <c r="B153" s="173" t="s">
        <v>74</v>
      </c>
      <c r="C153" s="173" t="s">
        <v>81</v>
      </c>
      <c r="D153" s="173" t="s">
        <v>74</v>
      </c>
      <c r="E153" s="173" t="s">
        <v>99</v>
      </c>
    </row>
    <row r="155" spans="2:5" x14ac:dyDescent="0.2">
      <c r="E155" s="44"/>
    </row>
    <row r="157" spans="2:5" ht="17.25" x14ac:dyDescent="0.2">
      <c r="B157" s="38" t="s">
        <v>314</v>
      </c>
      <c r="D157" s="108" t="s">
        <v>313</v>
      </c>
    </row>
    <row r="159" spans="2:5" x14ac:dyDescent="0.2">
      <c r="B159" s="49" t="s">
        <v>77</v>
      </c>
      <c r="C159" s="49" t="s">
        <v>82</v>
      </c>
      <c r="D159" s="49" t="s">
        <v>79</v>
      </c>
      <c r="E159" s="43" t="s">
        <v>83</v>
      </c>
    </row>
    <row r="160" spans="2:5" x14ac:dyDescent="0.2">
      <c r="B160" s="12" t="str">
        <f t="shared" ref="B160:B169" si="26">IF(D12&lt;&gt;"",D12,"")</f>
        <v/>
      </c>
      <c r="C160" s="40" t="str">
        <f>IF(B160&lt;&gt;"",AF30,"")</f>
        <v/>
      </c>
      <c r="D160" s="40" t="str">
        <f t="shared" ref="D160:D169" si="27">IF(B160&lt;&gt;"",E143,"")</f>
        <v/>
      </c>
      <c r="E160" s="40" t="str">
        <f t="shared" ref="E160:E169" si="28">IF(B160&lt;&gt;"",
IF(D160="Ⅰ",
IF(C160="－",1,
IF(C160="A",1,
IF(C160="B",2,
IF(C160="C",2,
IF(C160="D",2,
IF(C160="E",3,"")))))),
IF(D160="Ⅱ",
IF(C160="－",1,
IF(C160="A",2,
IF(C160="B",2,
IF(C160="C",3,
IF(C160="D",3,
IF(C160="E",4,"")))))),
IF(D160="Ⅲ",
IF(C160="－",1,
IF(C160="A",2,
IF(C160="B",3,
IF(C160="C",3,
IF(C160="D",4,
IF(C160="E",4,"")))))),
IF(D160="Ⅳ",
IF(C160="－",1,
IF(C160="A",2,
IF(C160="B",3,
IF(C160="C",4,
IF(C160="D",4,
IF(C160="E",5,"")))))),
IF(D160="Ⅴ",
IF(C160="－",1,
IF(C160="A",3,
IF(C160="B",4,
IF(C160="C",4,
IF(C160="D",5,
IF(C160="E",5,"")))))),
"エラー"))))),
"")</f>
        <v/>
      </c>
    </row>
    <row r="161" spans="2:53" x14ac:dyDescent="0.2">
      <c r="B161" s="12" t="str">
        <f t="shared" si="26"/>
        <v/>
      </c>
      <c r="C161" s="40" t="str">
        <f>IF(B161&lt;&gt;"",AF33,"")</f>
        <v/>
      </c>
      <c r="D161" s="40" t="str">
        <f t="shared" si="27"/>
        <v/>
      </c>
      <c r="E161" s="40" t="str">
        <f t="shared" si="28"/>
        <v/>
      </c>
    </row>
    <row r="162" spans="2:53" x14ac:dyDescent="0.2">
      <c r="B162" s="12" t="str">
        <f t="shared" si="26"/>
        <v/>
      </c>
      <c r="C162" s="40" t="str">
        <f>IF(B162&lt;&gt;"",AF36,"")</f>
        <v/>
      </c>
      <c r="D162" s="40" t="str">
        <f t="shared" si="27"/>
        <v/>
      </c>
      <c r="E162" s="40" t="str">
        <f t="shared" si="28"/>
        <v/>
      </c>
    </row>
    <row r="163" spans="2:53" x14ac:dyDescent="0.2">
      <c r="B163" s="12" t="str">
        <f t="shared" si="26"/>
        <v/>
      </c>
      <c r="C163" s="40" t="str">
        <f>IF(B163&lt;&gt;"",AF39,"")</f>
        <v/>
      </c>
      <c r="D163" s="40" t="str">
        <f t="shared" si="27"/>
        <v/>
      </c>
      <c r="E163" s="40" t="str">
        <f t="shared" si="28"/>
        <v/>
      </c>
    </row>
    <row r="164" spans="2:53" x14ac:dyDescent="0.2">
      <c r="B164" s="12" t="str">
        <f t="shared" si="26"/>
        <v/>
      </c>
      <c r="C164" s="40" t="str">
        <f>IF(B164&lt;&gt;"",AF42,"")</f>
        <v/>
      </c>
      <c r="D164" s="40" t="str">
        <f t="shared" si="27"/>
        <v/>
      </c>
      <c r="E164" s="40" t="str">
        <f t="shared" si="28"/>
        <v/>
      </c>
    </row>
    <row r="165" spans="2:53" x14ac:dyDescent="0.2">
      <c r="B165" s="12" t="str">
        <f t="shared" si="26"/>
        <v/>
      </c>
      <c r="C165" s="40" t="str">
        <f>IF(B165&lt;&gt;"",AF45,"")</f>
        <v/>
      </c>
      <c r="D165" s="40" t="str">
        <f t="shared" si="27"/>
        <v/>
      </c>
      <c r="E165" s="40" t="str">
        <f t="shared" si="28"/>
        <v/>
      </c>
    </row>
    <row r="166" spans="2:53" x14ac:dyDescent="0.2">
      <c r="B166" s="12" t="str">
        <f t="shared" si="26"/>
        <v/>
      </c>
      <c r="C166" s="40" t="str">
        <f>IF(B166&lt;&gt;"",AF48,"")</f>
        <v/>
      </c>
      <c r="D166" s="40" t="str">
        <f t="shared" si="27"/>
        <v/>
      </c>
      <c r="E166" s="40" t="str">
        <f t="shared" si="28"/>
        <v/>
      </c>
    </row>
    <row r="167" spans="2:53" x14ac:dyDescent="0.2">
      <c r="B167" s="12" t="str">
        <f t="shared" si="26"/>
        <v/>
      </c>
      <c r="C167" s="40" t="str">
        <f>IF(B167&lt;&gt;"",AF51,"")</f>
        <v/>
      </c>
      <c r="D167" s="40" t="str">
        <f t="shared" si="27"/>
        <v/>
      </c>
      <c r="E167" s="40" t="str">
        <f t="shared" si="28"/>
        <v/>
      </c>
    </row>
    <row r="168" spans="2:53" x14ac:dyDescent="0.2">
      <c r="B168" s="12" t="str">
        <f t="shared" si="26"/>
        <v/>
      </c>
      <c r="C168" s="40" t="str">
        <f>IF(B168&lt;&gt;"",AF54,"")</f>
        <v/>
      </c>
      <c r="D168" s="40" t="str">
        <f t="shared" si="27"/>
        <v/>
      </c>
      <c r="E168" s="40" t="str">
        <f t="shared" si="28"/>
        <v/>
      </c>
    </row>
    <row r="169" spans="2:53" x14ac:dyDescent="0.2">
      <c r="B169" s="12" t="str">
        <f t="shared" si="26"/>
        <v/>
      </c>
      <c r="C169" s="40" t="str">
        <f>IF(B169&lt;&gt;"",AF57,"")</f>
        <v/>
      </c>
      <c r="D169" s="40" t="str">
        <f t="shared" si="27"/>
        <v/>
      </c>
      <c r="E169" s="40" t="str">
        <f t="shared" si="28"/>
        <v/>
      </c>
    </row>
    <row r="170" spans="2:53" x14ac:dyDescent="0.2">
      <c r="B170" s="173" t="s">
        <v>74</v>
      </c>
      <c r="C170" s="173" t="s">
        <v>81</v>
      </c>
      <c r="D170" s="173" t="s">
        <v>81</v>
      </c>
      <c r="E170" s="173" t="s">
        <v>99</v>
      </c>
    </row>
    <row r="174" spans="2:53" ht="17.25" x14ac:dyDescent="0.2">
      <c r="B174" s="38" t="s">
        <v>134</v>
      </c>
      <c r="D174" s="108" t="s">
        <v>313</v>
      </c>
    </row>
    <row r="175" spans="2:53" s="42" customFormat="1" ht="17.25" x14ac:dyDescent="0.2">
      <c r="B175" s="98"/>
      <c r="D175" s="101"/>
      <c r="E175" s="99"/>
      <c r="F175" s="101"/>
      <c r="G175" s="101"/>
      <c r="H175" s="101"/>
      <c r="I175" s="101"/>
      <c r="J175" s="101"/>
      <c r="K175" s="101"/>
      <c r="L175" s="101"/>
      <c r="M175" s="101"/>
      <c r="N175" s="101"/>
      <c r="O175" s="101"/>
      <c r="P175" s="101"/>
      <c r="Q175" s="101"/>
      <c r="R175" s="101"/>
      <c r="S175" s="101"/>
      <c r="T175" s="101"/>
      <c r="U175" s="101"/>
      <c r="V175" s="101"/>
      <c r="W175" s="101"/>
      <c r="X175" s="101"/>
      <c r="Y175" s="101"/>
      <c r="Z175" s="101"/>
      <c r="AA175" s="101"/>
      <c r="AB175" s="101"/>
      <c r="AC175" s="101"/>
      <c r="AD175" s="101"/>
      <c r="AE175" s="101"/>
      <c r="AF175" s="101"/>
      <c r="AG175" s="101"/>
      <c r="AH175" s="101"/>
      <c r="AI175" s="101"/>
      <c r="AJ175" s="101"/>
      <c r="AK175" s="101"/>
      <c r="AL175" s="101"/>
      <c r="AM175" s="101"/>
      <c r="AN175" s="101"/>
      <c r="AO175" s="101"/>
      <c r="AP175" s="101"/>
      <c r="AQ175" s="101"/>
      <c r="AR175" s="101"/>
      <c r="AS175" s="101"/>
      <c r="AT175" s="101"/>
      <c r="AU175" s="101"/>
      <c r="AV175" s="101"/>
      <c r="AW175" s="101"/>
      <c r="AX175" s="101"/>
      <c r="AY175" s="101"/>
      <c r="AZ175" s="101"/>
      <c r="BA175" s="101"/>
    </row>
    <row r="176" spans="2:53" x14ac:dyDescent="0.2">
      <c r="B176" s="13" t="s">
        <v>316</v>
      </c>
      <c r="D176" s="100"/>
      <c r="E176" s="100"/>
      <c r="F176" s="100"/>
      <c r="G176" s="100"/>
      <c r="H176" s="100"/>
      <c r="I176" s="100"/>
      <c r="J176" s="100"/>
      <c r="K176" s="100"/>
      <c r="L176" s="100"/>
      <c r="M176" s="100"/>
      <c r="N176" s="100"/>
      <c r="O176" s="100"/>
      <c r="P176" s="100"/>
      <c r="Q176" s="100"/>
      <c r="R176" s="100"/>
      <c r="S176" s="100"/>
      <c r="T176" s="100"/>
      <c r="U176" s="100"/>
      <c r="V176" s="174"/>
      <c r="W176" s="174"/>
      <c r="X176" s="174"/>
      <c r="Y176" s="174"/>
      <c r="Z176" s="174"/>
      <c r="AA176" s="174"/>
      <c r="AB176" s="174"/>
      <c r="AC176" s="174"/>
      <c r="AD176" s="174"/>
      <c r="AE176" s="174"/>
      <c r="AF176" s="174"/>
      <c r="AG176" s="174"/>
      <c r="AH176" s="174"/>
      <c r="AI176" s="174"/>
      <c r="AJ176" s="174"/>
      <c r="AK176" s="174"/>
      <c r="AL176" s="174"/>
      <c r="AM176" s="174"/>
      <c r="AN176" s="174"/>
      <c r="AO176" s="174"/>
      <c r="AP176" s="174"/>
      <c r="AQ176" s="100"/>
      <c r="AR176" s="100"/>
      <c r="AS176" s="100"/>
      <c r="AT176" s="100"/>
      <c r="AU176" s="100"/>
      <c r="AV176" s="100"/>
      <c r="AW176" s="100"/>
      <c r="AX176" s="100"/>
      <c r="AY176" s="100"/>
      <c r="AZ176" s="100"/>
      <c r="BA176" s="100"/>
    </row>
    <row r="177" spans="2:53" x14ac:dyDescent="0.2">
      <c r="B177" s="348" t="s">
        <v>77</v>
      </c>
      <c r="C177" s="348"/>
      <c r="D177" s="342" t="s">
        <v>108</v>
      </c>
      <c r="E177" s="347"/>
      <c r="F177" s="347"/>
      <c r="G177" s="347"/>
      <c r="H177" s="347"/>
      <c r="I177" s="347"/>
      <c r="J177" s="347"/>
      <c r="K177" s="347"/>
      <c r="L177" s="347"/>
      <c r="M177" s="347"/>
      <c r="N177" s="347"/>
      <c r="O177" s="347"/>
      <c r="P177" s="347"/>
      <c r="Q177" s="347"/>
      <c r="R177" s="347"/>
      <c r="S177" s="343"/>
      <c r="T177" s="344" t="s">
        <v>396</v>
      </c>
      <c r="U177" s="100"/>
      <c r="V177" s="174"/>
      <c r="W177" s="174"/>
      <c r="X177" s="174"/>
      <c r="Y177" s="174"/>
      <c r="Z177" s="174"/>
      <c r="AA177" s="174"/>
      <c r="AB177" s="174"/>
      <c r="AC177" s="174"/>
      <c r="AD177" s="174"/>
      <c r="AE177" s="174"/>
      <c r="AF177" s="174"/>
      <c r="AG177" s="174"/>
      <c r="AH177" s="174"/>
      <c r="AI177" s="174"/>
      <c r="AJ177" s="174"/>
      <c r="AK177" s="174"/>
      <c r="AL177" s="174"/>
      <c r="AM177" s="174"/>
      <c r="AN177" s="174"/>
      <c r="AO177" s="174"/>
      <c r="AP177" s="174"/>
      <c r="AQ177" s="100"/>
      <c r="AR177" s="100"/>
      <c r="AS177" s="100"/>
      <c r="AT177" s="100"/>
      <c r="AU177" s="100"/>
      <c r="AV177" s="100"/>
      <c r="AW177" s="100"/>
      <c r="AX177" s="100"/>
      <c r="AY177" s="100"/>
      <c r="AZ177" s="100"/>
      <c r="BA177" s="100"/>
    </row>
    <row r="178" spans="2:53" ht="36" customHeight="1" x14ac:dyDescent="0.2">
      <c r="B178" s="348"/>
      <c r="C178" s="348"/>
      <c r="D178" s="96" t="s">
        <v>109</v>
      </c>
      <c r="E178" s="97" t="s">
        <v>124</v>
      </c>
      <c r="F178" s="96" t="s">
        <v>111</v>
      </c>
      <c r="G178" s="124" t="s">
        <v>392</v>
      </c>
      <c r="H178" s="96" t="s">
        <v>113</v>
      </c>
      <c r="I178" s="96" t="s">
        <v>114</v>
      </c>
      <c r="J178" s="96" t="s">
        <v>115</v>
      </c>
      <c r="K178" s="124" t="s">
        <v>393</v>
      </c>
      <c r="L178" s="97" t="s">
        <v>117</v>
      </c>
      <c r="M178" s="97" t="s">
        <v>118</v>
      </c>
      <c r="N178" s="97" t="s">
        <v>394</v>
      </c>
      <c r="O178" s="97" t="s">
        <v>395</v>
      </c>
      <c r="P178" s="96" t="s">
        <v>121</v>
      </c>
      <c r="Q178" s="96" t="s">
        <v>122</v>
      </c>
      <c r="R178" s="96" t="s">
        <v>123</v>
      </c>
      <c r="S178" s="97" t="s">
        <v>125</v>
      </c>
      <c r="T178" s="345"/>
      <c r="U178" s="100"/>
      <c r="V178" s="174" t="s">
        <v>109</v>
      </c>
      <c r="W178" s="174" t="s">
        <v>124</v>
      </c>
      <c r="X178" s="174" t="s">
        <v>110</v>
      </c>
      <c r="Y178" s="174" t="s">
        <v>112</v>
      </c>
      <c r="Z178" s="174" t="s">
        <v>113</v>
      </c>
      <c r="AA178" s="174" t="s">
        <v>114</v>
      </c>
      <c r="AB178" s="174" t="s">
        <v>115</v>
      </c>
      <c r="AC178" s="174" t="s">
        <v>116</v>
      </c>
      <c r="AD178" s="174" t="s">
        <v>117</v>
      </c>
      <c r="AE178" s="174" t="s">
        <v>118</v>
      </c>
      <c r="AF178" s="174" t="s">
        <v>119</v>
      </c>
      <c r="AG178" s="174" t="s">
        <v>120</v>
      </c>
      <c r="AH178" s="174" t="s">
        <v>121</v>
      </c>
      <c r="AI178" s="174" t="s">
        <v>122</v>
      </c>
      <c r="AJ178" s="174" t="s">
        <v>123</v>
      </c>
      <c r="AK178" s="174" t="s">
        <v>125</v>
      </c>
      <c r="AL178" s="174"/>
      <c r="AM178" s="174"/>
      <c r="AN178" s="174" t="s">
        <v>85</v>
      </c>
      <c r="AO178" s="174" t="s">
        <v>317</v>
      </c>
      <c r="AP178" s="174"/>
      <c r="AQ178" s="100"/>
      <c r="AR178" s="100"/>
      <c r="AS178" s="100"/>
      <c r="AT178" s="100"/>
      <c r="AU178" s="100"/>
      <c r="AV178" s="100"/>
      <c r="AW178" s="100"/>
      <c r="AX178" s="100"/>
      <c r="AY178" s="100"/>
      <c r="AZ178" s="100"/>
      <c r="BA178" s="100"/>
    </row>
    <row r="179" spans="2:53" x14ac:dyDescent="0.2">
      <c r="B179" s="339" t="str">
        <f>IF(D12&lt;&gt;"",D12,"")</f>
        <v/>
      </c>
      <c r="C179" s="60" t="str">
        <f>IF(E12&lt;&gt;"",E12,"")</f>
        <v>　</v>
      </c>
      <c r="D179" s="133"/>
      <c r="E179" s="133"/>
      <c r="F179" s="133"/>
      <c r="G179" s="133"/>
      <c r="H179" s="133"/>
      <c r="I179" s="133"/>
      <c r="J179" s="133"/>
      <c r="K179" s="133"/>
      <c r="L179" s="133"/>
      <c r="M179" s="133"/>
      <c r="N179" s="133"/>
      <c r="O179" s="133"/>
      <c r="P179" s="133"/>
      <c r="Q179" s="133"/>
      <c r="R179" s="133"/>
      <c r="S179" s="133"/>
      <c r="T179" s="137" t="str">
        <f t="shared" ref="T179:T208" si="29">IF(AN179="",0,AN179)</f>
        <v>0</v>
      </c>
      <c r="U179" s="100"/>
      <c r="V179" s="174" t="str">
        <f t="shared" ref="V179:V208" si="30">IF(D179&lt;&gt;"",IF(OR(D179="等級1.1-1.3",D179="等級1.5"),6,IF(D179="等級1.4",4,IF(D179="等級1.6",2,""))),"")</f>
        <v/>
      </c>
      <c r="W179" s="174" t="str">
        <f t="shared" ref="W179:W208" si="31">IF(E179&lt;&gt;"",IF(E179="区分１",6,IF(E179="区分２",4,"")),"")</f>
        <v/>
      </c>
      <c r="X179" s="174" t="str">
        <f t="shared" ref="X179:X208" si="32">IF(F179&lt;&gt;"",IF(F179="区分１",6,IF(F179="区分２",4,"")),"")</f>
        <v/>
      </c>
      <c r="Y179" s="174" t="str">
        <f t="shared" ref="Y179:Y208" si="33">IF(G179&lt;&gt;"",IF(G179="区分１",4,""),"")</f>
        <v/>
      </c>
      <c r="Z179" s="174" t="str">
        <f t="shared" ref="Z179:Z208" si="34">IF(H179&lt;&gt;"",IF(OR(H179="圧縮ガス",H179="液化ガス",H179="溶解ガス"),6,IF(H179="深冷液化ガス",4,"")),"")</f>
        <v/>
      </c>
      <c r="AA179" s="174" t="str">
        <f t="shared" ref="AA179:AA208" si="35">IF(I179&lt;&gt;"",IF(I179="区分１",6,IF(I179="区分２",4,IF(I179="区分３",2,IF(I179="区分４",1,"")))),"")</f>
        <v/>
      </c>
      <c r="AB179" s="174" t="str">
        <f t="shared" ref="AB179:AB208" si="36">IF(J179&lt;&gt;"",IF(OR(J179="区分１",J179="区分２"),4,""),"")</f>
        <v/>
      </c>
      <c r="AC179" s="174" t="str">
        <f t="shared" ref="AC179:AC208" si="37">IF(K179&lt;&gt;"",IF(OR(K179="A",K179="B"),6,IF(OR(K179="C",K179="D",K179="E",K179="F"),4,IF(K179="G",2,""))),"")</f>
        <v/>
      </c>
      <c r="AD179" s="174" t="str">
        <f t="shared" ref="AD179:AD208" si="38">IF(L179&lt;&gt;"",IF(L179="区分１",6,""),"")</f>
        <v/>
      </c>
      <c r="AE179" s="174" t="str">
        <f t="shared" ref="AE179:AE208" si="39">IF(M179&lt;&gt;"",IF(M179="区分１",6,""),"")</f>
        <v/>
      </c>
      <c r="AF179" s="174" t="str">
        <f t="shared" ref="AF179:AF208" si="40">IF(N179&lt;&gt;"",IF(N179="区分１",6,IF(N179="区分２",4,"")),"")</f>
        <v/>
      </c>
      <c r="AG179" s="174" t="str">
        <f t="shared" ref="AG179:AG208" si="41">IF(O179&lt;&gt;"",IF(O179="区分１",6,IF(OR(O179="区分２",O179="区分３"),4,"")),"")</f>
        <v/>
      </c>
      <c r="AH179" s="174" t="str">
        <f t="shared" ref="AH179:AH208" si="42">IF(P179&lt;&gt;"",IF(OR(P179="区分１",P179="区分２",P179="区分３"),4,""),"")</f>
        <v/>
      </c>
      <c r="AI179" s="174" t="str">
        <f t="shared" ref="AI179:AI208" si="43">IF(Q179&lt;&gt;"",IF(OR(Q179="区分１",Q179="区分２",Q179="区分３"),4,""),"")</f>
        <v/>
      </c>
      <c r="AJ179" s="174" t="str">
        <f t="shared" ref="AJ179:AJ208" si="44">IF(R179&lt;&gt;"",IF(OR(R179="A",R179="B",R179="C",R179="D"),6,IF(OR(R179="E",R179="F"),4,IF(R179="G",2,""))),"")</f>
        <v/>
      </c>
      <c r="AK179" s="174" t="str">
        <f t="shared" ref="AK179:AK208" si="45">IF(S179&lt;&gt;"",IF(S179="区分１",4,""),"")</f>
        <v/>
      </c>
      <c r="AL179" s="174"/>
      <c r="AM179" s="174"/>
      <c r="AN179" s="174" t="str">
        <f t="shared" ref="AN179:AN208" si="46">IF(C179&lt;&gt;"　",MAX(V179:AL179),"0")</f>
        <v>0</v>
      </c>
      <c r="AO179" s="174" t="b">
        <f>IF(B179&lt;&gt;"",IF(MAX(AN179:AN181)&lt;&gt;0,MAX(AN179:AN181),"1"))</f>
        <v>0</v>
      </c>
      <c r="AP179" s="174"/>
      <c r="AQ179" s="100"/>
      <c r="AR179" s="100"/>
      <c r="AS179" s="100"/>
      <c r="AT179" s="100"/>
      <c r="AU179" s="100"/>
      <c r="AV179" s="100"/>
      <c r="AW179" s="100"/>
      <c r="AX179" s="100"/>
      <c r="AY179" s="100"/>
      <c r="AZ179" s="100"/>
      <c r="BA179" s="100"/>
    </row>
    <row r="180" spans="2:53" x14ac:dyDescent="0.2">
      <c r="B180" s="340"/>
      <c r="C180" s="135" t="str">
        <f>IF(F12&lt;&gt;"",F12,"")</f>
        <v/>
      </c>
      <c r="D180" s="136"/>
      <c r="E180" s="136"/>
      <c r="F180" s="136"/>
      <c r="G180" s="136"/>
      <c r="H180" s="136"/>
      <c r="I180" s="136"/>
      <c r="J180" s="136"/>
      <c r="K180" s="136"/>
      <c r="L180" s="136"/>
      <c r="M180" s="136"/>
      <c r="N180" s="136"/>
      <c r="O180" s="136"/>
      <c r="P180" s="136"/>
      <c r="Q180" s="136"/>
      <c r="R180" s="136"/>
      <c r="S180" s="136"/>
      <c r="T180" s="138">
        <f t="shared" si="29"/>
        <v>0</v>
      </c>
      <c r="U180" s="100"/>
      <c r="V180" s="174" t="str">
        <f t="shared" si="30"/>
        <v/>
      </c>
      <c r="W180" s="174" t="str">
        <f t="shared" si="31"/>
        <v/>
      </c>
      <c r="X180" s="174" t="str">
        <f t="shared" si="32"/>
        <v/>
      </c>
      <c r="Y180" s="174" t="str">
        <f t="shared" si="33"/>
        <v/>
      </c>
      <c r="Z180" s="174" t="str">
        <f t="shared" si="34"/>
        <v/>
      </c>
      <c r="AA180" s="174" t="str">
        <f t="shared" si="35"/>
        <v/>
      </c>
      <c r="AB180" s="174" t="str">
        <f t="shared" si="36"/>
        <v/>
      </c>
      <c r="AC180" s="174" t="str">
        <f t="shared" si="37"/>
        <v/>
      </c>
      <c r="AD180" s="174" t="str">
        <f t="shared" si="38"/>
        <v/>
      </c>
      <c r="AE180" s="174" t="str">
        <f t="shared" si="39"/>
        <v/>
      </c>
      <c r="AF180" s="174" t="str">
        <f t="shared" si="40"/>
        <v/>
      </c>
      <c r="AG180" s="174" t="str">
        <f t="shared" si="41"/>
        <v/>
      </c>
      <c r="AH180" s="174" t="str">
        <f t="shared" si="42"/>
        <v/>
      </c>
      <c r="AI180" s="174" t="str">
        <f t="shared" si="43"/>
        <v/>
      </c>
      <c r="AJ180" s="174" t="str">
        <f t="shared" si="44"/>
        <v/>
      </c>
      <c r="AK180" s="174" t="str">
        <f t="shared" si="45"/>
        <v/>
      </c>
      <c r="AL180" s="174"/>
      <c r="AM180" s="174"/>
      <c r="AN180" s="174">
        <f t="shared" si="46"/>
        <v>0</v>
      </c>
      <c r="AO180" s="174"/>
      <c r="AP180" s="174"/>
      <c r="AQ180" s="100"/>
      <c r="AR180" s="100"/>
      <c r="AS180" s="100"/>
      <c r="AT180" s="100"/>
      <c r="AU180" s="100"/>
      <c r="AV180" s="100"/>
      <c r="AW180" s="100"/>
      <c r="AX180" s="100"/>
      <c r="AY180" s="100"/>
      <c r="AZ180" s="100"/>
      <c r="BA180" s="100"/>
    </row>
    <row r="181" spans="2:53" x14ac:dyDescent="0.2">
      <c r="B181" s="341"/>
      <c r="C181" s="64" t="str">
        <f>IF(G12&lt;&gt;"",G12,"")</f>
        <v/>
      </c>
      <c r="D181" s="134"/>
      <c r="E181" s="134"/>
      <c r="F181" s="134"/>
      <c r="G181" s="134"/>
      <c r="H181" s="134"/>
      <c r="I181" s="134"/>
      <c r="J181" s="134"/>
      <c r="K181" s="134"/>
      <c r="L181" s="134"/>
      <c r="M181" s="134"/>
      <c r="N181" s="134"/>
      <c r="O181" s="134"/>
      <c r="P181" s="134"/>
      <c r="Q181" s="134"/>
      <c r="R181" s="134"/>
      <c r="S181" s="134"/>
      <c r="T181" s="139">
        <f t="shared" si="29"/>
        <v>0</v>
      </c>
      <c r="U181" s="100"/>
      <c r="V181" s="174" t="str">
        <f t="shared" si="30"/>
        <v/>
      </c>
      <c r="W181" s="174" t="str">
        <f t="shared" si="31"/>
        <v/>
      </c>
      <c r="X181" s="174" t="str">
        <f t="shared" si="32"/>
        <v/>
      </c>
      <c r="Y181" s="174" t="str">
        <f t="shared" si="33"/>
        <v/>
      </c>
      <c r="Z181" s="174" t="str">
        <f t="shared" si="34"/>
        <v/>
      </c>
      <c r="AA181" s="174" t="str">
        <f t="shared" si="35"/>
        <v/>
      </c>
      <c r="AB181" s="174" t="str">
        <f t="shared" si="36"/>
        <v/>
      </c>
      <c r="AC181" s="174" t="str">
        <f t="shared" si="37"/>
        <v/>
      </c>
      <c r="AD181" s="174" t="str">
        <f t="shared" si="38"/>
        <v/>
      </c>
      <c r="AE181" s="174" t="str">
        <f t="shared" si="39"/>
        <v/>
      </c>
      <c r="AF181" s="174" t="str">
        <f t="shared" si="40"/>
        <v/>
      </c>
      <c r="AG181" s="174" t="str">
        <f t="shared" si="41"/>
        <v/>
      </c>
      <c r="AH181" s="174" t="str">
        <f t="shared" si="42"/>
        <v/>
      </c>
      <c r="AI181" s="174" t="str">
        <f t="shared" si="43"/>
        <v/>
      </c>
      <c r="AJ181" s="174" t="str">
        <f t="shared" si="44"/>
        <v/>
      </c>
      <c r="AK181" s="174" t="str">
        <f t="shared" si="45"/>
        <v/>
      </c>
      <c r="AL181" s="174"/>
      <c r="AM181" s="174"/>
      <c r="AN181" s="174">
        <f t="shared" si="46"/>
        <v>0</v>
      </c>
      <c r="AO181" s="174"/>
      <c r="AP181" s="174"/>
      <c r="AQ181" s="100"/>
      <c r="AR181" s="100"/>
      <c r="AS181" s="100"/>
      <c r="AT181" s="100"/>
      <c r="AU181" s="100"/>
      <c r="AV181" s="100"/>
      <c r="AW181" s="100"/>
      <c r="AX181" s="100"/>
      <c r="AY181" s="100"/>
      <c r="AZ181" s="100"/>
      <c r="BA181" s="100"/>
    </row>
    <row r="182" spans="2:53" x14ac:dyDescent="0.2">
      <c r="B182" s="339" t="str">
        <f>IF(D13&lt;&gt;"",D13,"")</f>
        <v/>
      </c>
      <c r="C182" s="60" t="str">
        <f>IF(E13&lt;&gt;"",E13,"")</f>
        <v/>
      </c>
      <c r="D182" s="133"/>
      <c r="E182" s="133"/>
      <c r="F182" s="133"/>
      <c r="G182" s="133"/>
      <c r="H182" s="133"/>
      <c r="I182" s="133"/>
      <c r="J182" s="133"/>
      <c r="K182" s="133"/>
      <c r="L182" s="133"/>
      <c r="M182" s="133"/>
      <c r="N182" s="133"/>
      <c r="O182" s="133"/>
      <c r="P182" s="133"/>
      <c r="Q182" s="133"/>
      <c r="R182" s="133"/>
      <c r="S182" s="133"/>
      <c r="T182" s="137">
        <f t="shared" si="29"/>
        <v>0</v>
      </c>
      <c r="U182" s="100"/>
      <c r="V182" s="174" t="str">
        <f t="shared" si="30"/>
        <v/>
      </c>
      <c r="W182" s="174" t="str">
        <f t="shared" si="31"/>
        <v/>
      </c>
      <c r="X182" s="174" t="str">
        <f t="shared" si="32"/>
        <v/>
      </c>
      <c r="Y182" s="174" t="str">
        <f t="shared" si="33"/>
        <v/>
      </c>
      <c r="Z182" s="174" t="str">
        <f t="shared" si="34"/>
        <v/>
      </c>
      <c r="AA182" s="174" t="str">
        <f t="shared" si="35"/>
        <v/>
      </c>
      <c r="AB182" s="174" t="str">
        <f t="shared" si="36"/>
        <v/>
      </c>
      <c r="AC182" s="174" t="str">
        <f t="shared" si="37"/>
        <v/>
      </c>
      <c r="AD182" s="174" t="str">
        <f t="shared" si="38"/>
        <v/>
      </c>
      <c r="AE182" s="174" t="str">
        <f t="shared" si="39"/>
        <v/>
      </c>
      <c r="AF182" s="174" t="str">
        <f t="shared" si="40"/>
        <v/>
      </c>
      <c r="AG182" s="174" t="str">
        <f t="shared" si="41"/>
        <v/>
      </c>
      <c r="AH182" s="174" t="str">
        <f t="shared" si="42"/>
        <v/>
      </c>
      <c r="AI182" s="174" t="str">
        <f t="shared" si="43"/>
        <v/>
      </c>
      <c r="AJ182" s="174" t="str">
        <f t="shared" si="44"/>
        <v/>
      </c>
      <c r="AK182" s="174" t="str">
        <f t="shared" si="45"/>
        <v/>
      </c>
      <c r="AL182" s="174"/>
      <c r="AM182" s="174"/>
      <c r="AN182" s="174">
        <f t="shared" si="46"/>
        <v>0</v>
      </c>
      <c r="AO182" s="174" t="b">
        <f>IF(B182&lt;&gt;"",IF(MAX(AN182:AN184)&lt;&gt;0,MAX(AN182:AN184),"1"))</f>
        <v>0</v>
      </c>
      <c r="AP182" s="174"/>
      <c r="AQ182" s="100"/>
      <c r="AR182" s="100"/>
      <c r="AS182" s="100"/>
      <c r="AT182" s="100"/>
      <c r="AU182" s="100"/>
      <c r="AV182" s="100"/>
      <c r="AW182" s="100"/>
      <c r="AX182" s="100"/>
      <c r="AY182" s="100"/>
      <c r="AZ182" s="100"/>
      <c r="BA182" s="100"/>
    </row>
    <row r="183" spans="2:53" x14ac:dyDescent="0.2">
      <c r="B183" s="340"/>
      <c r="C183" s="135" t="str">
        <f>IF(F13&lt;&gt;"",F13,"")</f>
        <v/>
      </c>
      <c r="D183" s="136"/>
      <c r="E183" s="136"/>
      <c r="F183" s="136"/>
      <c r="G183" s="136"/>
      <c r="H183" s="136"/>
      <c r="I183" s="136"/>
      <c r="J183" s="136"/>
      <c r="K183" s="136"/>
      <c r="L183" s="136"/>
      <c r="M183" s="136"/>
      <c r="N183" s="136"/>
      <c r="O183" s="136"/>
      <c r="P183" s="136"/>
      <c r="Q183" s="136"/>
      <c r="R183" s="136"/>
      <c r="S183" s="136"/>
      <c r="T183" s="138">
        <f t="shared" si="29"/>
        <v>0</v>
      </c>
      <c r="U183" s="100"/>
      <c r="V183" s="174" t="str">
        <f t="shared" si="30"/>
        <v/>
      </c>
      <c r="W183" s="174" t="str">
        <f t="shared" si="31"/>
        <v/>
      </c>
      <c r="X183" s="174" t="str">
        <f t="shared" si="32"/>
        <v/>
      </c>
      <c r="Y183" s="174" t="str">
        <f t="shared" si="33"/>
        <v/>
      </c>
      <c r="Z183" s="174" t="str">
        <f t="shared" si="34"/>
        <v/>
      </c>
      <c r="AA183" s="174" t="str">
        <f t="shared" si="35"/>
        <v/>
      </c>
      <c r="AB183" s="174" t="str">
        <f t="shared" si="36"/>
        <v/>
      </c>
      <c r="AC183" s="174" t="str">
        <f t="shared" si="37"/>
        <v/>
      </c>
      <c r="AD183" s="174" t="str">
        <f t="shared" si="38"/>
        <v/>
      </c>
      <c r="AE183" s="174" t="str">
        <f t="shared" si="39"/>
        <v/>
      </c>
      <c r="AF183" s="174" t="str">
        <f t="shared" si="40"/>
        <v/>
      </c>
      <c r="AG183" s="174" t="str">
        <f t="shared" si="41"/>
        <v/>
      </c>
      <c r="AH183" s="174" t="str">
        <f t="shared" si="42"/>
        <v/>
      </c>
      <c r="AI183" s="174" t="str">
        <f t="shared" si="43"/>
        <v/>
      </c>
      <c r="AJ183" s="174" t="str">
        <f t="shared" si="44"/>
        <v/>
      </c>
      <c r="AK183" s="174" t="str">
        <f t="shared" si="45"/>
        <v/>
      </c>
      <c r="AL183" s="174"/>
      <c r="AM183" s="174"/>
      <c r="AN183" s="174">
        <f t="shared" si="46"/>
        <v>0</v>
      </c>
      <c r="AO183" s="174"/>
      <c r="AP183" s="174"/>
      <c r="AQ183" s="100"/>
      <c r="AR183" s="100"/>
      <c r="AS183" s="100"/>
      <c r="AT183" s="100"/>
      <c r="AU183" s="100"/>
      <c r="AV183" s="100"/>
      <c r="AW183" s="100"/>
      <c r="AX183" s="100"/>
      <c r="AY183" s="100"/>
      <c r="AZ183" s="100"/>
      <c r="BA183" s="100"/>
    </row>
    <row r="184" spans="2:53" x14ac:dyDescent="0.2">
      <c r="B184" s="341"/>
      <c r="C184" s="64" t="str">
        <f>IF(G13&lt;&gt;"",G13,"")</f>
        <v/>
      </c>
      <c r="D184" s="134"/>
      <c r="E184" s="134"/>
      <c r="F184" s="134"/>
      <c r="G184" s="134"/>
      <c r="H184" s="134"/>
      <c r="I184" s="134"/>
      <c r="J184" s="134"/>
      <c r="K184" s="134"/>
      <c r="L184" s="134"/>
      <c r="M184" s="134"/>
      <c r="N184" s="134"/>
      <c r="O184" s="134"/>
      <c r="P184" s="134"/>
      <c r="Q184" s="134"/>
      <c r="R184" s="134"/>
      <c r="S184" s="134"/>
      <c r="T184" s="139">
        <f t="shared" si="29"/>
        <v>0</v>
      </c>
      <c r="U184" s="100"/>
      <c r="V184" s="174" t="str">
        <f t="shared" si="30"/>
        <v/>
      </c>
      <c r="W184" s="174" t="str">
        <f t="shared" si="31"/>
        <v/>
      </c>
      <c r="X184" s="174" t="str">
        <f t="shared" si="32"/>
        <v/>
      </c>
      <c r="Y184" s="174" t="str">
        <f t="shared" si="33"/>
        <v/>
      </c>
      <c r="Z184" s="174" t="str">
        <f t="shared" si="34"/>
        <v/>
      </c>
      <c r="AA184" s="174" t="str">
        <f t="shared" si="35"/>
        <v/>
      </c>
      <c r="AB184" s="174" t="str">
        <f t="shared" si="36"/>
        <v/>
      </c>
      <c r="AC184" s="174" t="str">
        <f t="shared" si="37"/>
        <v/>
      </c>
      <c r="AD184" s="174" t="str">
        <f t="shared" si="38"/>
        <v/>
      </c>
      <c r="AE184" s="174" t="str">
        <f t="shared" si="39"/>
        <v/>
      </c>
      <c r="AF184" s="174" t="str">
        <f t="shared" si="40"/>
        <v/>
      </c>
      <c r="AG184" s="174" t="str">
        <f t="shared" si="41"/>
        <v/>
      </c>
      <c r="AH184" s="174" t="str">
        <f t="shared" si="42"/>
        <v/>
      </c>
      <c r="AI184" s="174" t="str">
        <f t="shared" si="43"/>
        <v/>
      </c>
      <c r="AJ184" s="174" t="str">
        <f t="shared" si="44"/>
        <v/>
      </c>
      <c r="AK184" s="174" t="str">
        <f t="shared" si="45"/>
        <v/>
      </c>
      <c r="AL184" s="174"/>
      <c r="AM184" s="174"/>
      <c r="AN184" s="174">
        <f t="shared" si="46"/>
        <v>0</v>
      </c>
      <c r="AO184" s="174"/>
      <c r="AP184" s="174"/>
      <c r="AQ184" s="100"/>
      <c r="AR184" s="100"/>
      <c r="AS184" s="100"/>
      <c r="AT184" s="100"/>
      <c r="AU184" s="100"/>
      <c r="AV184" s="100"/>
      <c r="AW184" s="100"/>
      <c r="AX184" s="100"/>
      <c r="AY184" s="100"/>
      <c r="AZ184" s="100"/>
      <c r="BA184" s="100"/>
    </row>
    <row r="185" spans="2:53" x14ac:dyDescent="0.2">
      <c r="B185" s="339" t="str">
        <f>IF(D14&lt;&gt;"",D14,"")</f>
        <v/>
      </c>
      <c r="C185" s="60" t="str">
        <f>IF(E14&lt;&gt;"",E14,"")</f>
        <v/>
      </c>
      <c r="D185" s="133"/>
      <c r="E185" s="133"/>
      <c r="F185" s="133"/>
      <c r="G185" s="133"/>
      <c r="H185" s="133"/>
      <c r="I185" s="133"/>
      <c r="J185" s="133"/>
      <c r="K185" s="133"/>
      <c r="L185" s="133"/>
      <c r="M185" s="133"/>
      <c r="N185" s="133"/>
      <c r="O185" s="133"/>
      <c r="P185" s="133"/>
      <c r="Q185" s="133"/>
      <c r="R185" s="133"/>
      <c r="S185" s="133"/>
      <c r="T185" s="137">
        <f t="shared" si="29"/>
        <v>0</v>
      </c>
      <c r="U185" s="100"/>
      <c r="V185" s="174" t="str">
        <f t="shared" si="30"/>
        <v/>
      </c>
      <c r="W185" s="174" t="str">
        <f t="shared" si="31"/>
        <v/>
      </c>
      <c r="X185" s="174" t="str">
        <f t="shared" si="32"/>
        <v/>
      </c>
      <c r="Y185" s="174" t="str">
        <f t="shared" si="33"/>
        <v/>
      </c>
      <c r="Z185" s="174" t="str">
        <f t="shared" si="34"/>
        <v/>
      </c>
      <c r="AA185" s="174" t="str">
        <f t="shared" si="35"/>
        <v/>
      </c>
      <c r="AB185" s="174" t="str">
        <f t="shared" si="36"/>
        <v/>
      </c>
      <c r="AC185" s="174" t="str">
        <f t="shared" si="37"/>
        <v/>
      </c>
      <c r="AD185" s="174" t="str">
        <f t="shared" si="38"/>
        <v/>
      </c>
      <c r="AE185" s="174" t="str">
        <f t="shared" si="39"/>
        <v/>
      </c>
      <c r="AF185" s="174" t="str">
        <f t="shared" si="40"/>
        <v/>
      </c>
      <c r="AG185" s="174" t="str">
        <f t="shared" si="41"/>
        <v/>
      </c>
      <c r="AH185" s="174" t="str">
        <f t="shared" si="42"/>
        <v/>
      </c>
      <c r="AI185" s="174" t="str">
        <f t="shared" si="43"/>
        <v/>
      </c>
      <c r="AJ185" s="174" t="str">
        <f t="shared" si="44"/>
        <v/>
      </c>
      <c r="AK185" s="174" t="str">
        <f t="shared" si="45"/>
        <v/>
      </c>
      <c r="AL185" s="174"/>
      <c r="AM185" s="174"/>
      <c r="AN185" s="174">
        <f t="shared" si="46"/>
        <v>0</v>
      </c>
      <c r="AO185" s="174" t="b">
        <f>IF(B185&lt;&gt;"",IF(MAX(AN185:AN187)&lt;&gt;0,MAX(AN185:AN187),"1"))</f>
        <v>0</v>
      </c>
      <c r="AP185" s="174"/>
      <c r="AQ185" s="100"/>
      <c r="AR185" s="100"/>
      <c r="AS185" s="100"/>
      <c r="AT185" s="100"/>
      <c r="AU185" s="100"/>
      <c r="AV185" s="100"/>
      <c r="AW185" s="100"/>
      <c r="AX185" s="100"/>
      <c r="AY185" s="100"/>
      <c r="AZ185" s="100"/>
      <c r="BA185" s="100"/>
    </row>
    <row r="186" spans="2:53" x14ac:dyDescent="0.2">
      <c r="B186" s="340"/>
      <c r="C186" s="135" t="str">
        <f>IF(F14&lt;&gt;"",F14,"")</f>
        <v/>
      </c>
      <c r="D186" s="136"/>
      <c r="E186" s="136"/>
      <c r="F186" s="136"/>
      <c r="G186" s="136"/>
      <c r="H186" s="136"/>
      <c r="I186" s="136"/>
      <c r="J186" s="136"/>
      <c r="K186" s="136"/>
      <c r="L186" s="136"/>
      <c r="M186" s="136"/>
      <c r="N186" s="136"/>
      <c r="O186" s="136"/>
      <c r="P186" s="136"/>
      <c r="Q186" s="136"/>
      <c r="R186" s="136"/>
      <c r="S186" s="136"/>
      <c r="T186" s="138">
        <f t="shared" si="29"/>
        <v>0</v>
      </c>
      <c r="U186" s="100"/>
      <c r="V186" s="174" t="str">
        <f t="shared" si="30"/>
        <v/>
      </c>
      <c r="W186" s="174" t="str">
        <f t="shared" si="31"/>
        <v/>
      </c>
      <c r="X186" s="174" t="str">
        <f t="shared" si="32"/>
        <v/>
      </c>
      <c r="Y186" s="174" t="str">
        <f t="shared" si="33"/>
        <v/>
      </c>
      <c r="Z186" s="174" t="str">
        <f t="shared" si="34"/>
        <v/>
      </c>
      <c r="AA186" s="174" t="str">
        <f t="shared" si="35"/>
        <v/>
      </c>
      <c r="AB186" s="174" t="str">
        <f t="shared" si="36"/>
        <v/>
      </c>
      <c r="AC186" s="174" t="str">
        <f t="shared" si="37"/>
        <v/>
      </c>
      <c r="AD186" s="174" t="str">
        <f t="shared" si="38"/>
        <v/>
      </c>
      <c r="AE186" s="174" t="str">
        <f t="shared" si="39"/>
        <v/>
      </c>
      <c r="AF186" s="174" t="str">
        <f t="shared" si="40"/>
        <v/>
      </c>
      <c r="AG186" s="174" t="str">
        <f t="shared" si="41"/>
        <v/>
      </c>
      <c r="AH186" s="174" t="str">
        <f t="shared" si="42"/>
        <v/>
      </c>
      <c r="AI186" s="174" t="str">
        <f t="shared" si="43"/>
        <v/>
      </c>
      <c r="AJ186" s="174" t="str">
        <f t="shared" si="44"/>
        <v/>
      </c>
      <c r="AK186" s="174" t="str">
        <f t="shared" si="45"/>
        <v/>
      </c>
      <c r="AL186" s="174"/>
      <c r="AM186" s="174"/>
      <c r="AN186" s="174">
        <f t="shared" si="46"/>
        <v>0</v>
      </c>
      <c r="AO186" s="174"/>
      <c r="AP186" s="174"/>
      <c r="AQ186" s="100"/>
      <c r="AR186" s="100"/>
      <c r="AS186" s="100"/>
      <c r="AT186" s="100"/>
      <c r="AU186" s="100"/>
      <c r="AV186" s="100"/>
      <c r="AW186" s="100"/>
      <c r="AX186" s="100"/>
      <c r="AY186" s="100"/>
      <c r="AZ186" s="100"/>
      <c r="BA186" s="100"/>
    </row>
    <row r="187" spans="2:53" x14ac:dyDescent="0.2">
      <c r="B187" s="341"/>
      <c r="C187" s="64" t="str">
        <f>IF(G14&lt;&gt;"",G14,"")</f>
        <v/>
      </c>
      <c r="D187" s="134"/>
      <c r="E187" s="134"/>
      <c r="F187" s="134"/>
      <c r="G187" s="134"/>
      <c r="H187" s="134"/>
      <c r="I187" s="134"/>
      <c r="J187" s="134"/>
      <c r="K187" s="134"/>
      <c r="L187" s="134"/>
      <c r="M187" s="134"/>
      <c r="N187" s="134"/>
      <c r="O187" s="134"/>
      <c r="P187" s="134"/>
      <c r="Q187" s="134"/>
      <c r="R187" s="134"/>
      <c r="S187" s="134"/>
      <c r="T187" s="139">
        <f t="shared" si="29"/>
        <v>0</v>
      </c>
      <c r="U187" s="100"/>
      <c r="V187" s="174" t="str">
        <f t="shared" si="30"/>
        <v/>
      </c>
      <c r="W187" s="174" t="str">
        <f t="shared" si="31"/>
        <v/>
      </c>
      <c r="X187" s="174" t="str">
        <f t="shared" si="32"/>
        <v/>
      </c>
      <c r="Y187" s="174" t="str">
        <f t="shared" si="33"/>
        <v/>
      </c>
      <c r="Z187" s="174" t="str">
        <f t="shared" si="34"/>
        <v/>
      </c>
      <c r="AA187" s="174" t="str">
        <f t="shared" si="35"/>
        <v/>
      </c>
      <c r="AB187" s="174" t="str">
        <f t="shared" si="36"/>
        <v/>
      </c>
      <c r="AC187" s="174" t="str">
        <f t="shared" si="37"/>
        <v/>
      </c>
      <c r="AD187" s="174" t="str">
        <f t="shared" si="38"/>
        <v/>
      </c>
      <c r="AE187" s="174" t="str">
        <f t="shared" si="39"/>
        <v/>
      </c>
      <c r="AF187" s="174" t="str">
        <f t="shared" si="40"/>
        <v/>
      </c>
      <c r="AG187" s="174" t="str">
        <f t="shared" si="41"/>
        <v/>
      </c>
      <c r="AH187" s="174" t="str">
        <f t="shared" si="42"/>
        <v/>
      </c>
      <c r="AI187" s="174" t="str">
        <f t="shared" si="43"/>
        <v/>
      </c>
      <c r="AJ187" s="174" t="str">
        <f t="shared" si="44"/>
        <v/>
      </c>
      <c r="AK187" s="174" t="str">
        <f t="shared" si="45"/>
        <v/>
      </c>
      <c r="AL187" s="174"/>
      <c r="AM187" s="174"/>
      <c r="AN187" s="174">
        <f t="shared" si="46"/>
        <v>0</v>
      </c>
      <c r="AO187" s="174"/>
      <c r="AP187" s="174"/>
      <c r="AQ187" s="100"/>
      <c r="AR187" s="100"/>
      <c r="AS187" s="100"/>
      <c r="AT187" s="100"/>
      <c r="AU187" s="100"/>
      <c r="AV187" s="100"/>
      <c r="AW187" s="100"/>
      <c r="AX187" s="100"/>
      <c r="AY187" s="100"/>
      <c r="AZ187" s="100"/>
      <c r="BA187" s="100"/>
    </row>
    <row r="188" spans="2:53" x14ac:dyDescent="0.2">
      <c r="B188" s="339" t="str">
        <f>IF(D15&lt;&gt;"",D15,"")</f>
        <v/>
      </c>
      <c r="C188" s="60" t="str">
        <f>IF(E15&lt;&gt;"",E15,"")</f>
        <v>　</v>
      </c>
      <c r="D188" s="133" t="s">
        <v>92</v>
      </c>
      <c r="E188" s="133"/>
      <c r="F188" s="133"/>
      <c r="G188" s="133"/>
      <c r="H188" s="133"/>
      <c r="I188" s="133"/>
      <c r="J188" s="133"/>
      <c r="K188" s="133" t="s">
        <v>92</v>
      </c>
      <c r="L188" s="133"/>
      <c r="M188" s="133"/>
      <c r="N188" s="133"/>
      <c r="O188" s="133"/>
      <c r="P188" s="133"/>
      <c r="Q188" s="133"/>
      <c r="R188" s="133" t="s">
        <v>92</v>
      </c>
      <c r="S188" s="133" t="s">
        <v>92</v>
      </c>
      <c r="T188" s="137" t="str">
        <f t="shared" si="29"/>
        <v>0</v>
      </c>
      <c r="U188" s="100"/>
      <c r="V188" s="174" t="str">
        <f t="shared" si="30"/>
        <v/>
      </c>
      <c r="W188" s="174" t="str">
        <f t="shared" si="31"/>
        <v/>
      </c>
      <c r="X188" s="174" t="str">
        <f t="shared" si="32"/>
        <v/>
      </c>
      <c r="Y188" s="174" t="str">
        <f t="shared" si="33"/>
        <v/>
      </c>
      <c r="Z188" s="174" t="str">
        <f t="shared" si="34"/>
        <v/>
      </c>
      <c r="AA188" s="174" t="str">
        <f t="shared" si="35"/>
        <v/>
      </c>
      <c r="AB188" s="174" t="str">
        <f t="shared" si="36"/>
        <v/>
      </c>
      <c r="AC188" s="174" t="str">
        <f t="shared" si="37"/>
        <v/>
      </c>
      <c r="AD188" s="174" t="str">
        <f t="shared" si="38"/>
        <v/>
      </c>
      <c r="AE188" s="174" t="str">
        <f t="shared" si="39"/>
        <v/>
      </c>
      <c r="AF188" s="174" t="str">
        <f t="shared" si="40"/>
        <v/>
      </c>
      <c r="AG188" s="174" t="str">
        <f t="shared" si="41"/>
        <v/>
      </c>
      <c r="AH188" s="174" t="str">
        <f t="shared" si="42"/>
        <v/>
      </c>
      <c r="AI188" s="174" t="str">
        <f t="shared" si="43"/>
        <v/>
      </c>
      <c r="AJ188" s="174" t="str">
        <f t="shared" si="44"/>
        <v/>
      </c>
      <c r="AK188" s="174" t="str">
        <f t="shared" si="45"/>
        <v/>
      </c>
      <c r="AL188" s="174"/>
      <c r="AM188" s="174"/>
      <c r="AN188" s="174" t="str">
        <f t="shared" si="46"/>
        <v>0</v>
      </c>
      <c r="AO188" s="174" t="b">
        <f>IF(B188&lt;&gt;"",IF(MAX(AN188:AN190)&lt;&gt;0,MAX(AN188:AN190),"1"))</f>
        <v>0</v>
      </c>
      <c r="AP188" s="174"/>
      <c r="AQ188" s="100"/>
      <c r="AR188" s="100"/>
      <c r="AS188" s="100"/>
      <c r="AT188" s="100"/>
      <c r="AU188" s="100"/>
      <c r="AV188" s="100"/>
      <c r="AW188" s="100"/>
      <c r="AX188" s="100"/>
      <c r="AY188" s="100"/>
      <c r="AZ188" s="100"/>
      <c r="BA188" s="100"/>
    </row>
    <row r="189" spans="2:53" x14ac:dyDescent="0.2">
      <c r="B189" s="340"/>
      <c r="C189" s="135" t="str">
        <f>IF(F15&lt;&gt;"",F15,"")</f>
        <v>　</v>
      </c>
      <c r="D189" s="136"/>
      <c r="E189" s="136"/>
      <c r="F189" s="136"/>
      <c r="G189" s="136"/>
      <c r="H189" s="136"/>
      <c r="I189" s="136"/>
      <c r="J189" s="136"/>
      <c r="K189" s="136"/>
      <c r="L189" s="136"/>
      <c r="M189" s="136"/>
      <c r="N189" s="136"/>
      <c r="O189" s="136"/>
      <c r="P189" s="136"/>
      <c r="Q189" s="136"/>
      <c r="R189" s="136"/>
      <c r="S189" s="136"/>
      <c r="T189" s="138" t="str">
        <f t="shared" si="29"/>
        <v>0</v>
      </c>
      <c r="U189" s="100"/>
      <c r="V189" s="174" t="str">
        <f t="shared" si="30"/>
        <v/>
      </c>
      <c r="W189" s="174" t="str">
        <f t="shared" si="31"/>
        <v/>
      </c>
      <c r="X189" s="174" t="str">
        <f t="shared" si="32"/>
        <v/>
      </c>
      <c r="Y189" s="174" t="str">
        <f t="shared" si="33"/>
        <v/>
      </c>
      <c r="Z189" s="174" t="str">
        <f t="shared" si="34"/>
        <v/>
      </c>
      <c r="AA189" s="174" t="str">
        <f t="shared" si="35"/>
        <v/>
      </c>
      <c r="AB189" s="174" t="str">
        <f t="shared" si="36"/>
        <v/>
      </c>
      <c r="AC189" s="174" t="str">
        <f t="shared" si="37"/>
        <v/>
      </c>
      <c r="AD189" s="174" t="str">
        <f t="shared" si="38"/>
        <v/>
      </c>
      <c r="AE189" s="174" t="str">
        <f t="shared" si="39"/>
        <v/>
      </c>
      <c r="AF189" s="174" t="str">
        <f t="shared" si="40"/>
        <v/>
      </c>
      <c r="AG189" s="174" t="str">
        <f t="shared" si="41"/>
        <v/>
      </c>
      <c r="AH189" s="174" t="str">
        <f t="shared" si="42"/>
        <v/>
      </c>
      <c r="AI189" s="174" t="str">
        <f t="shared" si="43"/>
        <v/>
      </c>
      <c r="AJ189" s="174" t="str">
        <f t="shared" si="44"/>
        <v/>
      </c>
      <c r="AK189" s="174" t="str">
        <f t="shared" si="45"/>
        <v/>
      </c>
      <c r="AL189" s="174"/>
      <c r="AM189" s="174"/>
      <c r="AN189" s="174" t="str">
        <f t="shared" si="46"/>
        <v>0</v>
      </c>
      <c r="AO189" s="174"/>
      <c r="AP189" s="174"/>
      <c r="AQ189" s="100"/>
      <c r="AR189" s="100"/>
      <c r="AS189" s="100"/>
      <c r="AT189" s="100"/>
      <c r="AU189" s="100"/>
      <c r="AV189" s="100"/>
      <c r="AW189" s="100"/>
      <c r="AX189" s="100"/>
      <c r="AY189" s="100"/>
      <c r="AZ189" s="100"/>
      <c r="BA189" s="100"/>
    </row>
    <row r="190" spans="2:53" x14ac:dyDescent="0.2">
      <c r="B190" s="341"/>
      <c r="C190" s="64" t="str">
        <f>IF(G15&lt;&gt;"",G15,"")</f>
        <v>　</v>
      </c>
      <c r="D190" s="134"/>
      <c r="E190" s="134"/>
      <c r="F190" s="134"/>
      <c r="G190" s="134"/>
      <c r="H190" s="134"/>
      <c r="I190" s="134"/>
      <c r="J190" s="134"/>
      <c r="K190" s="134"/>
      <c r="L190" s="134"/>
      <c r="M190" s="134"/>
      <c r="N190" s="134"/>
      <c r="O190" s="134"/>
      <c r="P190" s="134"/>
      <c r="Q190" s="134"/>
      <c r="R190" s="134"/>
      <c r="S190" s="134"/>
      <c r="T190" s="139" t="str">
        <f t="shared" si="29"/>
        <v>0</v>
      </c>
      <c r="U190" s="100"/>
      <c r="V190" s="174" t="str">
        <f t="shared" si="30"/>
        <v/>
      </c>
      <c r="W190" s="174" t="str">
        <f t="shared" si="31"/>
        <v/>
      </c>
      <c r="X190" s="174" t="str">
        <f t="shared" si="32"/>
        <v/>
      </c>
      <c r="Y190" s="174" t="str">
        <f t="shared" si="33"/>
        <v/>
      </c>
      <c r="Z190" s="174" t="str">
        <f t="shared" si="34"/>
        <v/>
      </c>
      <c r="AA190" s="174" t="str">
        <f t="shared" si="35"/>
        <v/>
      </c>
      <c r="AB190" s="174" t="str">
        <f t="shared" si="36"/>
        <v/>
      </c>
      <c r="AC190" s="174" t="str">
        <f t="shared" si="37"/>
        <v/>
      </c>
      <c r="AD190" s="174" t="str">
        <f t="shared" si="38"/>
        <v/>
      </c>
      <c r="AE190" s="174" t="str">
        <f t="shared" si="39"/>
        <v/>
      </c>
      <c r="AF190" s="174" t="str">
        <f t="shared" si="40"/>
        <v/>
      </c>
      <c r="AG190" s="174" t="str">
        <f t="shared" si="41"/>
        <v/>
      </c>
      <c r="AH190" s="174" t="str">
        <f t="shared" si="42"/>
        <v/>
      </c>
      <c r="AI190" s="174" t="str">
        <f t="shared" si="43"/>
        <v/>
      </c>
      <c r="AJ190" s="174" t="str">
        <f t="shared" si="44"/>
        <v/>
      </c>
      <c r="AK190" s="174" t="str">
        <f t="shared" si="45"/>
        <v/>
      </c>
      <c r="AL190" s="174"/>
      <c r="AM190" s="174"/>
      <c r="AN190" s="174" t="str">
        <f t="shared" si="46"/>
        <v>0</v>
      </c>
      <c r="AO190" s="174"/>
      <c r="AP190" s="174"/>
      <c r="AQ190" s="100"/>
      <c r="AR190" s="100"/>
      <c r="AS190" s="100"/>
      <c r="AT190" s="100"/>
      <c r="AU190" s="100"/>
      <c r="AV190" s="100"/>
      <c r="AW190" s="100"/>
      <c r="AX190" s="100"/>
      <c r="AY190" s="100"/>
      <c r="AZ190" s="100"/>
      <c r="BA190" s="100"/>
    </row>
    <row r="191" spans="2:53" x14ac:dyDescent="0.2">
      <c r="B191" s="339" t="str">
        <f>IF(D16&lt;&gt;"",D16,"")</f>
        <v/>
      </c>
      <c r="C191" s="60" t="str">
        <f>IF(E16&lt;&gt;"",E16,"")</f>
        <v>　</v>
      </c>
      <c r="D191" s="133" t="s">
        <v>92</v>
      </c>
      <c r="E191" s="133"/>
      <c r="F191" s="133"/>
      <c r="G191" s="133"/>
      <c r="H191" s="133"/>
      <c r="I191" s="133"/>
      <c r="J191" s="133"/>
      <c r="K191" s="133" t="s">
        <v>92</v>
      </c>
      <c r="L191" s="133"/>
      <c r="M191" s="133"/>
      <c r="N191" s="133"/>
      <c r="O191" s="133"/>
      <c r="P191" s="133" t="s">
        <v>92</v>
      </c>
      <c r="Q191" s="133"/>
      <c r="R191" s="133" t="s">
        <v>92</v>
      </c>
      <c r="S191" s="133"/>
      <c r="T191" s="137" t="str">
        <f t="shared" si="29"/>
        <v>0</v>
      </c>
      <c r="U191" s="100"/>
      <c r="V191" s="174" t="str">
        <f t="shared" si="30"/>
        <v/>
      </c>
      <c r="W191" s="174" t="str">
        <f t="shared" si="31"/>
        <v/>
      </c>
      <c r="X191" s="174" t="str">
        <f t="shared" si="32"/>
        <v/>
      </c>
      <c r="Y191" s="174" t="str">
        <f t="shared" si="33"/>
        <v/>
      </c>
      <c r="Z191" s="174" t="str">
        <f t="shared" si="34"/>
        <v/>
      </c>
      <c r="AA191" s="174" t="str">
        <f t="shared" si="35"/>
        <v/>
      </c>
      <c r="AB191" s="174" t="str">
        <f t="shared" si="36"/>
        <v/>
      </c>
      <c r="AC191" s="174" t="str">
        <f t="shared" si="37"/>
        <v/>
      </c>
      <c r="AD191" s="174" t="str">
        <f t="shared" si="38"/>
        <v/>
      </c>
      <c r="AE191" s="174" t="str">
        <f t="shared" si="39"/>
        <v/>
      </c>
      <c r="AF191" s="174" t="str">
        <f t="shared" si="40"/>
        <v/>
      </c>
      <c r="AG191" s="174" t="str">
        <f t="shared" si="41"/>
        <v/>
      </c>
      <c r="AH191" s="174" t="str">
        <f t="shared" si="42"/>
        <v/>
      </c>
      <c r="AI191" s="174" t="str">
        <f t="shared" si="43"/>
        <v/>
      </c>
      <c r="AJ191" s="174" t="str">
        <f t="shared" si="44"/>
        <v/>
      </c>
      <c r="AK191" s="174" t="str">
        <f t="shared" si="45"/>
        <v/>
      </c>
      <c r="AL191" s="174"/>
      <c r="AM191" s="174"/>
      <c r="AN191" s="174" t="str">
        <f t="shared" si="46"/>
        <v>0</v>
      </c>
      <c r="AO191" s="174" t="b">
        <f>IF(B191&lt;&gt;"",IF(MAX(AN191:AN193)&lt;&gt;0,MAX(AN191:AN193),"1"))</f>
        <v>0</v>
      </c>
      <c r="AP191" s="174"/>
      <c r="AQ191" s="100"/>
      <c r="AR191" s="100"/>
      <c r="AS191" s="100"/>
      <c r="AT191" s="100"/>
      <c r="AU191" s="100"/>
      <c r="AV191" s="100"/>
      <c r="AW191" s="100"/>
      <c r="AX191" s="100"/>
      <c r="AY191" s="100"/>
      <c r="AZ191" s="100"/>
      <c r="BA191" s="100"/>
    </row>
    <row r="192" spans="2:53" x14ac:dyDescent="0.2">
      <c r="B192" s="340"/>
      <c r="C192" s="135" t="str">
        <f>IF(F16&lt;&gt;"",F16,"")</f>
        <v>　</v>
      </c>
      <c r="D192" s="136"/>
      <c r="E192" s="136"/>
      <c r="F192" s="136"/>
      <c r="G192" s="136"/>
      <c r="H192" s="136"/>
      <c r="I192" s="136"/>
      <c r="J192" s="136"/>
      <c r="K192" s="136"/>
      <c r="L192" s="136"/>
      <c r="M192" s="136"/>
      <c r="N192" s="136"/>
      <c r="O192" s="136" t="s">
        <v>92</v>
      </c>
      <c r="P192" s="136"/>
      <c r="Q192" s="136" t="s">
        <v>92</v>
      </c>
      <c r="R192" s="136"/>
      <c r="S192" s="136"/>
      <c r="T192" s="138" t="str">
        <f t="shared" si="29"/>
        <v>0</v>
      </c>
      <c r="U192" s="100"/>
      <c r="V192" s="174" t="str">
        <f t="shared" si="30"/>
        <v/>
      </c>
      <c r="W192" s="174" t="str">
        <f t="shared" si="31"/>
        <v/>
      </c>
      <c r="X192" s="174" t="str">
        <f t="shared" si="32"/>
        <v/>
      </c>
      <c r="Y192" s="174" t="str">
        <f t="shared" si="33"/>
        <v/>
      </c>
      <c r="Z192" s="174" t="str">
        <f t="shared" si="34"/>
        <v/>
      </c>
      <c r="AA192" s="174" t="str">
        <f t="shared" si="35"/>
        <v/>
      </c>
      <c r="AB192" s="174" t="str">
        <f t="shared" si="36"/>
        <v/>
      </c>
      <c r="AC192" s="174" t="str">
        <f t="shared" si="37"/>
        <v/>
      </c>
      <c r="AD192" s="174" t="str">
        <f t="shared" si="38"/>
        <v/>
      </c>
      <c r="AE192" s="174" t="str">
        <f t="shared" si="39"/>
        <v/>
      </c>
      <c r="AF192" s="174" t="str">
        <f t="shared" si="40"/>
        <v/>
      </c>
      <c r="AG192" s="174" t="str">
        <f t="shared" si="41"/>
        <v/>
      </c>
      <c r="AH192" s="174" t="str">
        <f t="shared" si="42"/>
        <v/>
      </c>
      <c r="AI192" s="174" t="str">
        <f t="shared" si="43"/>
        <v/>
      </c>
      <c r="AJ192" s="174" t="str">
        <f t="shared" si="44"/>
        <v/>
      </c>
      <c r="AK192" s="174" t="str">
        <f t="shared" si="45"/>
        <v/>
      </c>
      <c r="AL192" s="174"/>
      <c r="AM192" s="174"/>
      <c r="AN192" s="174" t="str">
        <f t="shared" si="46"/>
        <v>0</v>
      </c>
      <c r="AO192" s="174"/>
      <c r="AP192" s="174"/>
      <c r="AQ192" s="100"/>
      <c r="AR192" s="100"/>
      <c r="AS192" s="100"/>
      <c r="AT192" s="100"/>
      <c r="AU192" s="100"/>
      <c r="AV192" s="100"/>
      <c r="AW192" s="100"/>
      <c r="AX192" s="100"/>
      <c r="AY192" s="100"/>
      <c r="AZ192" s="100"/>
      <c r="BA192" s="100"/>
    </row>
    <row r="193" spans="2:53" x14ac:dyDescent="0.2">
      <c r="B193" s="341"/>
      <c r="C193" s="64" t="str">
        <f>IF(G16&lt;&gt;"",G16,"")</f>
        <v>　</v>
      </c>
      <c r="D193" s="134"/>
      <c r="E193" s="134"/>
      <c r="F193" s="134"/>
      <c r="G193" s="134"/>
      <c r="H193" s="134"/>
      <c r="I193" s="134"/>
      <c r="J193" s="134"/>
      <c r="K193" s="134"/>
      <c r="L193" s="134"/>
      <c r="M193" s="134"/>
      <c r="N193" s="134"/>
      <c r="O193" s="134"/>
      <c r="P193" s="134"/>
      <c r="Q193" s="134"/>
      <c r="R193" s="134"/>
      <c r="S193" s="134"/>
      <c r="T193" s="139" t="str">
        <f t="shared" si="29"/>
        <v>0</v>
      </c>
      <c r="U193" s="100"/>
      <c r="V193" s="174" t="str">
        <f t="shared" si="30"/>
        <v/>
      </c>
      <c r="W193" s="174" t="str">
        <f t="shared" si="31"/>
        <v/>
      </c>
      <c r="X193" s="174" t="str">
        <f t="shared" si="32"/>
        <v/>
      </c>
      <c r="Y193" s="174" t="str">
        <f t="shared" si="33"/>
        <v/>
      </c>
      <c r="Z193" s="174" t="str">
        <f t="shared" si="34"/>
        <v/>
      </c>
      <c r="AA193" s="174" t="str">
        <f t="shared" si="35"/>
        <v/>
      </c>
      <c r="AB193" s="174" t="str">
        <f t="shared" si="36"/>
        <v/>
      </c>
      <c r="AC193" s="174" t="str">
        <f t="shared" si="37"/>
        <v/>
      </c>
      <c r="AD193" s="174" t="str">
        <f t="shared" si="38"/>
        <v/>
      </c>
      <c r="AE193" s="174" t="str">
        <f t="shared" si="39"/>
        <v/>
      </c>
      <c r="AF193" s="174" t="str">
        <f t="shared" si="40"/>
        <v/>
      </c>
      <c r="AG193" s="174" t="str">
        <f t="shared" si="41"/>
        <v/>
      </c>
      <c r="AH193" s="174" t="str">
        <f t="shared" si="42"/>
        <v/>
      </c>
      <c r="AI193" s="174" t="str">
        <f t="shared" si="43"/>
        <v/>
      </c>
      <c r="AJ193" s="174" t="str">
        <f t="shared" si="44"/>
        <v/>
      </c>
      <c r="AK193" s="174" t="str">
        <f t="shared" si="45"/>
        <v/>
      </c>
      <c r="AL193" s="174"/>
      <c r="AM193" s="174"/>
      <c r="AN193" s="174" t="str">
        <f t="shared" si="46"/>
        <v>0</v>
      </c>
      <c r="AO193" s="174"/>
      <c r="AP193" s="174"/>
      <c r="AQ193" s="100"/>
      <c r="AR193" s="100"/>
      <c r="AS193" s="100"/>
      <c r="AT193" s="100"/>
      <c r="AU193" s="100"/>
      <c r="AV193" s="100"/>
      <c r="AW193" s="100"/>
      <c r="AX193" s="100"/>
      <c r="AY193" s="100"/>
      <c r="AZ193" s="100"/>
      <c r="BA193" s="100"/>
    </row>
    <row r="194" spans="2:53" x14ac:dyDescent="0.2">
      <c r="B194" s="339" t="str">
        <f>IF(D17&lt;&gt;"",D17,"")</f>
        <v/>
      </c>
      <c r="C194" s="60" t="str">
        <f>IF(E17&lt;&gt;"",E17,"")</f>
        <v>　</v>
      </c>
      <c r="D194" s="133" t="s">
        <v>92</v>
      </c>
      <c r="E194" s="133"/>
      <c r="F194" s="133"/>
      <c r="G194" s="133"/>
      <c r="H194" s="133"/>
      <c r="I194" s="133"/>
      <c r="J194" s="133"/>
      <c r="K194" s="133" t="s">
        <v>92</v>
      </c>
      <c r="L194" s="133"/>
      <c r="M194" s="133"/>
      <c r="N194" s="133"/>
      <c r="O194" s="133"/>
      <c r="P194" s="133"/>
      <c r="Q194" s="133"/>
      <c r="R194" s="133" t="s">
        <v>92</v>
      </c>
      <c r="S194" s="133"/>
      <c r="T194" s="137" t="str">
        <f t="shared" si="29"/>
        <v>0</v>
      </c>
      <c r="U194" s="100"/>
      <c r="V194" s="174" t="str">
        <f t="shared" si="30"/>
        <v/>
      </c>
      <c r="W194" s="174" t="str">
        <f t="shared" si="31"/>
        <v/>
      </c>
      <c r="X194" s="174" t="str">
        <f t="shared" si="32"/>
        <v/>
      </c>
      <c r="Y194" s="174" t="str">
        <f t="shared" si="33"/>
        <v/>
      </c>
      <c r="Z194" s="174" t="str">
        <f t="shared" si="34"/>
        <v/>
      </c>
      <c r="AA194" s="174" t="str">
        <f t="shared" si="35"/>
        <v/>
      </c>
      <c r="AB194" s="174" t="str">
        <f t="shared" si="36"/>
        <v/>
      </c>
      <c r="AC194" s="174" t="str">
        <f t="shared" si="37"/>
        <v/>
      </c>
      <c r="AD194" s="174" t="str">
        <f t="shared" si="38"/>
        <v/>
      </c>
      <c r="AE194" s="174" t="str">
        <f t="shared" si="39"/>
        <v/>
      </c>
      <c r="AF194" s="174" t="str">
        <f t="shared" si="40"/>
        <v/>
      </c>
      <c r="AG194" s="174" t="str">
        <f t="shared" si="41"/>
        <v/>
      </c>
      <c r="AH194" s="174" t="str">
        <f t="shared" si="42"/>
        <v/>
      </c>
      <c r="AI194" s="174" t="str">
        <f t="shared" si="43"/>
        <v/>
      </c>
      <c r="AJ194" s="174" t="str">
        <f t="shared" si="44"/>
        <v/>
      </c>
      <c r="AK194" s="174" t="str">
        <f t="shared" si="45"/>
        <v/>
      </c>
      <c r="AL194" s="174"/>
      <c r="AM194" s="174"/>
      <c r="AN194" s="174" t="str">
        <f t="shared" si="46"/>
        <v>0</v>
      </c>
      <c r="AO194" s="174" t="b">
        <f>IF(B194&lt;&gt;"",IF(MAX(AN194:AN196)&lt;&gt;0,MAX(AN194:AN196),"1"))</f>
        <v>0</v>
      </c>
      <c r="AP194" s="174"/>
      <c r="AQ194" s="100"/>
      <c r="AR194" s="100"/>
      <c r="AS194" s="100"/>
      <c r="AT194" s="100"/>
      <c r="AU194" s="100"/>
      <c r="AV194" s="100"/>
      <c r="AW194" s="100"/>
      <c r="AX194" s="100"/>
      <c r="AY194" s="100"/>
      <c r="AZ194" s="100"/>
      <c r="BA194" s="100"/>
    </row>
    <row r="195" spans="2:53" x14ac:dyDescent="0.2">
      <c r="B195" s="340"/>
      <c r="C195" s="135" t="str">
        <f>IF(F17&lt;&gt;"",F17,"")</f>
        <v>　</v>
      </c>
      <c r="D195" s="136"/>
      <c r="E195" s="136"/>
      <c r="F195" s="136"/>
      <c r="G195" s="136"/>
      <c r="H195" s="136"/>
      <c r="I195" s="136"/>
      <c r="J195" s="136"/>
      <c r="K195" s="136"/>
      <c r="L195" s="136"/>
      <c r="M195" s="136"/>
      <c r="N195" s="136"/>
      <c r="O195" s="136"/>
      <c r="P195" s="136"/>
      <c r="Q195" s="136"/>
      <c r="R195" s="136"/>
      <c r="S195" s="136"/>
      <c r="T195" s="138" t="str">
        <f t="shared" si="29"/>
        <v>0</v>
      </c>
      <c r="U195" s="100"/>
      <c r="V195" s="174" t="str">
        <f t="shared" si="30"/>
        <v/>
      </c>
      <c r="W195" s="174" t="str">
        <f t="shared" si="31"/>
        <v/>
      </c>
      <c r="X195" s="174" t="str">
        <f t="shared" si="32"/>
        <v/>
      </c>
      <c r="Y195" s="174" t="str">
        <f t="shared" si="33"/>
        <v/>
      </c>
      <c r="Z195" s="174" t="str">
        <f t="shared" si="34"/>
        <v/>
      </c>
      <c r="AA195" s="174" t="str">
        <f t="shared" si="35"/>
        <v/>
      </c>
      <c r="AB195" s="174" t="str">
        <f t="shared" si="36"/>
        <v/>
      </c>
      <c r="AC195" s="174" t="str">
        <f t="shared" si="37"/>
        <v/>
      </c>
      <c r="AD195" s="174" t="str">
        <f t="shared" si="38"/>
        <v/>
      </c>
      <c r="AE195" s="174" t="str">
        <f t="shared" si="39"/>
        <v/>
      </c>
      <c r="AF195" s="174" t="str">
        <f t="shared" si="40"/>
        <v/>
      </c>
      <c r="AG195" s="174" t="str">
        <f t="shared" si="41"/>
        <v/>
      </c>
      <c r="AH195" s="174" t="str">
        <f t="shared" si="42"/>
        <v/>
      </c>
      <c r="AI195" s="174" t="str">
        <f t="shared" si="43"/>
        <v/>
      </c>
      <c r="AJ195" s="174" t="str">
        <f t="shared" si="44"/>
        <v/>
      </c>
      <c r="AK195" s="174" t="str">
        <f t="shared" si="45"/>
        <v/>
      </c>
      <c r="AL195" s="174"/>
      <c r="AM195" s="174"/>
      <c r="AN195" s="174" t="str">
        <f t="shared" si="46"/>
        <v>0</v>
      </c>
      <c r="AO195" s="174"/>
      <c r="AP195" s="174"/>
      <c r="AQ195" s="100"/>
      <c r="AR195" s="100"/>
      <c r="AS195" s="100"/>
      <c r="AT195" s="100"/>
      <c r="AU195" s="100"/>
      <c r="AV195" s="100"/>
      <c r="AW195" s="100"/>
      <c r="AX195" s="100"/>
      <c r="AY195" s="100"/>
      <c r="AZ195" s="100"/>
      <c r="BA195" s="100"/>
    </row>
    <row r="196" spans="2:53" x14ac:dyDescent="0.2">
      <c r="B196" s="341"/>
      <c r="C196" s="64" t="str">
        <f>IF(G17&lt;&gt;"",G17,"")</f>
        <v>　</v>
      </c>
      <c r="D196" s="134"/>
      <c r="E196" s="134"/>
      <c r="F196" s="134"/>
      <c r="G196" s="134"/>
      <c r="H196" s="134"/>
      <c r="I196" s="134"/>
      <c r="J196" s="134"/>
      <c r="K196" s="134"/>
      <c r="L196" s="134"/>
      <c r="M196" s="134"/>
      <c r="N196" s="134"/>
      <c r="O196" s="134"/>
      <c r="P196" s="134"/>
      <c r="Q196" s="134"/>
      <c r="R196" s="134"/>
      <c r="S196" s="134"/>
      <c r="T196" s="139" t="str">
        <f t="shared" si="29"/>
        <v>0</v>
      </c>
      <c r="U196" s="100"/>
      <c r="V196" s="174" t="str">
        <f t="shared" si="30"/>
        <v/>
      </c>
      <c r="W196" s="174" t="str">
        <f t="shared" si="31"/>
        <v/>
      </c>
      <c r="X196" s="174" t="str">
        <f t="shared" si="32"/>
        <v/>
      </c>
      <c r="Y196" s="174" t="str">
        <f t="shared" si="33"/>
        <v/>
      </c>
      <c r="Z196" s="174" t="str">
        <f t="shared" si="34"/>
        <v/>
      </c>
      <c r="AA196" s="174" t="str">
        <f t="shared" si="35"/>
        <v/>
      </c>
      <c r="AB196" s="174" t="str">
        <f t="shared" si="36"/>
        <v/>
      </c>
      <c r="AC196" s="174" t="str">
        <f t="shared" si="37"/>
        <v/>
      </c>
      <c r="AD196" s="174" t="str">
        <f t="shared" si="38"/>
        <v/>
      </c>
      <c r="AE196" s="174" t="str">
        <f t="shared" si="39"/>
        <v/>
      </c>
      <c r="AF196" s="174" t="str">
        <f t="shared" si="40"/>
        <v/>
      </c>
      <c r="AG196" s="174" t="str">
        <f t="shared" si="41"/>
        <v/>
      </c>
      <c r="AH196" s="174" t="str">
        <f t="shared" si="42"/>
        <v/>
      </c>
      <c r="AI196" s="174" t="str">
        <f t="shared" si="43"/>
        <v/>
      </c>
      <c r="AJ196" s="174" t="str">
        <f t="shared" si="44"/>
        <v/>
      </c>
      <c r="AK196" s="174" t="str">
        <f t="shared" si="45"/>
        <v/>
      </c>
      <c r="AL196" s="174"/>
      <c r="AM196" s="174"/>
      <c r="AN196" s="174" t="str">
        <f t="shared" si="46"/>
        <v>0</v>
      </c>
      <c r="AO196" s="174"/>
      <c r="AP196" s="174"/>
      <c r="AQ196" s="100"/>
      <c r="AR196" s="100"/>
      <c r="AS196" s="100"/>
      <c r="AT196" s="100"/>
      <c r="AU196" s="100"/>
      <c r="AV196" s="100"/>
      <c r="AW196" s="100"/>
      <c r="AX196" s="100"/>
      <c r="AY196" s="100"/>
      <c r="AZ196" s="100"/>
      <c r="BA196" s="100"/>
    </row>
    <row r="197" spans="2:53" x14ac:dyDescent="0.2">
      <c r="B197" s="339" t="str">
        <f>IF(D18&lt;&gt;"",D18,"")</f>
        <v/>
      </c>
      <c r="C197" s="60" t="str">
        <f>IF(E18&lt;&gt;"",E18,"")</f>
        <v>　</v>
      </c>
      <c r="D197" s="133" t="s">
        <v>92</v>
      </c>
      <c r="E197" s="133"/>
      <c r="F197" s="133"/>
      <c r="G197" s="133"/>
      <c r="H197" s="133"/>
      <c r="I197" s="133"/>
      <c r="J197" s="133"/>
      <c r="K197" s="133" t="s">
        <v>92</v>
      </c>
      <c r="L197" s="133"/>
      <c r="M197" s="133"/>
      <c r="N197" s="133"/>
      <c r="O197" s="133"/>
      <c r="P197" s="133"/>
      <c r="Q197" s="133"/>
      <c r="R197" s="133" t="s">
        <v>92</v>
      </c>
      <c r="S197" s="133"/>
      <c r="T197" s="137" t="str">
        <f t="shared" si="29"/>
        <v>0</v>
      </c>
      <c r="U197" s="100"/>
      <c r="V197" s="174" t="str">
        <f t="shared" si="30"/>
        <v/>
      </c>
      <c r="W197" s="174" t="str">
        <f t="shared" si="31"/>
        <v/>
      </c>
      <c r="X197" s="174" t="str">
        <f t="shared" si="32"/>
        <v/>
      </c>
      <c r="Y197" s="174" t="str">
        <f t="shared" si="33"/>
        <v/>
      </c>
      <c r="Z197" s="174" t="str">
        <f t="shared" si="34"/>
        <v/>
      </c>
      <c r="AA197" s="174" t="str">
        <f t="shared" si="35"/>
        <v/>
      </c>
      <c r="AB197" s="174" t="str">
        <f t="shared" si="36"/>
        <v/>
      </c>
      <c r="AC197" s="174" t="str">
        <f t="shared" si="37"/>
        <v/>
      </c>
      <c r="AD197" s="174" t="str">
        <f t="shared" si="38"/>
        <v/>
      </c>
      <c r="AE197" s="174" t="str">
        <f t="shared" si="39"/>
        <v/>
      </c>
      <c r="AF197" s="174" t="str">
        <f t="shared" si="40"/>
        <v/>
      </c>
      <c r="AG197" s="174" t="str">
        <f t="shared" si="41"/>
        <v/>
      </c>
      <c r="AH197" s="174" t="str">
        <f t="shared" si="42"/>
        <v/>
      </c>
      <c r="AI197" s="174" t="str">
        <f t="shared" si="43"/>
        <v/>
      </c>
      <c r="AJ197" s="174" t="str">
        <f t="shared" si="44"/>
        <v/>
      </c>
      <c r="AK197" s="174" t="str">
        <f t="shared" si="45"/>
        <v/>
      </c>
      <c r="AL197" s="174"/>
      <c r="AM197" s="174"/>
      <c r="AN197" s="174" t="str">
        <f t="shared" si="46"/>
        <v>0</v>
      </c>
      <c r="AO197" s="174" t="b">
        <f>IF(B197&lt;&gt;"",IF(MAX(AN197:AN199)&lt;&gt;0,MAX(AN197:AN199),"1"))</f>
        <v>0</v>
      </c>
      <c r="AP197" s="174"/>
      <c r="AQ197" s="100"/>
      <c r="AR197" s="100"/>
      <c r="AS197" s="100"/>
      <c r="AT197" s="100"/>
      <c r="AU197" s="100"/>
      <c r="AV197" s="100"/>
      <c r="AW197" s="100"/>
      <c r="AX197" s="100"/>
      <c r="AY197" s="100"/>
      <c r="AZ197" s="100"/>
      <c r="BA197" s="100"/>
    </row>
    <row r="198" spans="2:53" x14ac:dyDescent="0.2">
      <c r="B198" s="340"/>
      <c r="C198" s="135" t="str">
        <f>IF(F18&lt;&gt;"",F18,"")</f>
        <v>　</v>
      </c>
      <c r="D198" s="136"/>
      <c r="E198" s="136"/>
      <c r="F198" s="136"/>
      <c r="G198" s="136"/>
      <c r="H198" s="136"/>
      <c r="I198" s="136"/>
      <c r="J198" s="136"/>
      <c r="K198" s="136"/>
      <c r="L198" s="136"/>
      <c r="M198" s="136"/>
      <c r="N198" s="136"/>
      <c r="O198" s="136"/>
      <c r="P198" s="136" t="s">
        <v>92</v>
      </c>
      <c r="Q198" s="136"/>
      <c r="R198" s="136"/>
      <c r="S198" s="136"/>
      <c r="T198" s="138" t="str">
        <f t="shared" si="29"/>
        <v>0</v>
      </c>
      <c r="U198" s="100"/>
      <c r="V198" s="174" t="str">
        <f t="shared" si="30"/>
        <v/>
      </c>
      <c r="W198" s="174" t="str">
        <f t="shared" si="31"/>
        <v/>
      </c>
      <c r="X198" s="174" t="str">
        <f t="shared" si="32"/>
        <v/>
      </c>
      <c r="Y198" s="174" t="str">
        <f t="shared" si="33"/>
        <v/>
      </c>
      <c r="Z198" s="174" t="str">
        <f t="shared" si="34"/>
        <v/>
      </c>
      <c r="AA198" s="174" t="str">
        <f t="shared" si="35"/>
        <v/>
      </c>
      <c r="AB198" s="174" t="str">
        <f t="shared" si="36"/>
        <v/>
      </c>
      <c r="AC198" s="174" t="str">
        <f t="shared" si="37"/>
        <v/>
      </c>
      <c r="AD198" s="174" t="str">
        <f t="shared" si="38"/>
        <v/>
      </c>
      <c r="AE198" s="174" t="str">
        <f t="shared" si="39"/>
        <v/>
      </c>
      <c r="AF198" s="174" t="str">
        <f t="shared" si="40"/>
        <v/>
      </c>
      <c r="AG198" s="174" t="str">
        <f t="shared" si="41"/>
        <v/>
      </c>
      <c r="AH198" s="174" t="str">
        <f t="shared" si="42"/>
        <v/>
      </c>
      <c r="AI198" s="174" t="str">
        <f t="shared" si="43"/>
        <v/>
      </c>
      <c r="AJ198" s="174" t="str">
        <f t="shared" si="44"/>
        <v/>
      </c>
      <c r="AK198" s="174" t="str">
        <f t="shared" si="45"/>
        <v/>
      </c>
      <c r="AL198" s="174"/>
      <c r="AM198" s="174"/>
      <c r="AN198" s="174" t="str">
        <f t="shared" si="46"/>
        <v>0</v>
      </c>
      <c r="AO198" s="174"/>
      <c r="AP198" s="174"/>
      <c r="AQ198" s="100"/>
      <c r="AR198" s="100"/>
      <c r="AS198" s="100"/>
      <c r="AT198" s="100"/>
      <c r="AU198" s="100"/>
      <c r="AV198" s="100"/>
      <c r="AW198" s="100"/>
      <c r="AX198" s="100"/>
      <c r="AY198" s="100"/>
      <c r="AZ198" s="100"/>
      <c r="BA198" s="100"/>
    </row>
    <row r="199" spans="2:53" x14ac:dyDescent="0.2">
      <c r="B199" s="341"/>
      <c r="C199" s="64" t="str">
        <f>IF(G18&lt;&gt;"",G18,"")</f>
        <v>　</v>
      </c>
      <c r="D199" s="134"/>
      <c r="E199" s="134"/>
      <c r="F199" s="134"/>
      <c r="G199" s="134"/>
      <c r="H199" s="134"/>
      <c r="I199" s="134"/>
      <c r="J199" s="134"/>
      <c r="K199" s="134"/>
      <c r="L199" s="134"/>
      <c r="M199" s="134"/>
      <c r="N199" s="134"/>
      <c r="O199" s="134"/>
      <c r="P199" s="134"/>
      <c r="Q199" s="134"/>
      <c r="R199" s="134"/>
      <c r="S199" s="134"/>
      <c r="T199" s="139" t="str">
        <f t="shared" si="29"/>
        <v>0</v>
      </c>
      <c r="U199" s="100"/>
      <c r="V199" s="174" t="str">
        <f t="shared" si="30"/>
        <v/>
      </c>
      <c r="W199" s="174" t="str">
        <f t="shared" si="31"/>
        <v/>
      </c>
      <c r="X199" s="174" t="str">
        <f t="shared" si="32"/>
        <v/>
      </c>
      <c r="Y199" s="174" t="str">
        <f t="shared" si="33"/>
        <v/>
      </c>
      <c r="Z199" s="174" t="str">
        <f t="shared" si="34"/>
        <v/>
      </c>
      <c r="AA199" s="174" t="str">
        <f t="shared" si="35"/>
        <v/>
      </c>
      <c r="AB199" s="174" t="str">
        <f t="shared" si="36"/>
        <v/>
      </c>
      <c r="AC199" s="174" t="str">
        <f t="shared" si="37"/>
        <v/>
      </c>
      <c r="AD199" s="174" t="str">
        <f t="shared" si="38"/>
        <v/>
      </c>
      <c r="AE199" s="174" t="str">
        <f t="shared" si="39"/>
        <v/>
      </c>
      <c r="AF199" s="174" t="str">
        <f t="shared" si="40"/>
        <v/>
      </c>
      <c r="AG199" s="174" t="str">
        <f t="shared" si="41"/>
        <v/>
      </c>
      <c r="AH199" s="174" t="str">
        <f t="shared" si="42"/>
        <v/>
      </c>
      <c r="AI199" s="174" t="str">
        <f t="shared" si="43"/>
        <v/>
      </c>
      <c r="AJ199" s="174" t="str">
        <f t="shared" si="44"/>
        <v/>
      </c>
      <c r="AK199" s="174" t="str">
        <f t="shared" si="45"/>
        <v/>
      </c>
      <c r="AL199" s="174"/>
      <c r="AM199" s="174"/>
      <c r="AN199" s="174" t="str">
        <f t="shared" si="46"/>
        <v>0</v>
      </c>
      <c r="AO199" s="174"/>
      <c r="AP199" s="174"/>
      <c r="AQ199" s="100"/>
      <c r="AR199" s="100"/>
      <c r="AS199" s="100"/>
      <c r="AT199" s="100"/>
      <c r="AU199" s="100"/>
      <c r="AV199" s="100"/>
      <c r="AW199" s="100"/>
      <c r="AX199" s="100"/>
      <c r="AY199" s="100"/>
      <c r="AZ199" s="100"/>
      <c r="BA199" s="100"/>
    </row>
    <row r="200" spans="2:53" x14ac:dyDescent="0.2">
      <c r="B200" s="339" t="str">
        <f>IF(D19&lt;&gt;"",D19,"")</f>
        <v/>
      </c>
      <c r="C200" s="60" t="str">
        <f>IF(E19&lt;&gt;"",E19,"")</f>
        <v>　</v>
      </c>
      <c r="D200" s="133" t="s">
        <v>92</v>
      </c>
      <c r="E200" s="133"/>
      <c r="F200" s="133"/>
      <c r="G200" s="133"/>
      <c r="H200" s="133"/>
      <c r="I200" s="133"/>
      <c r="J200" s="133"/>
      <c r="K200" s="133" t="s">
        <v>92</v>
      </c>
      <c r="L200" s="133"/>
      <c r="M200" s="133"/>
      <c r="N200" s="133"/>
      <c r="O200" s="133"/>
      <c r="P200" s="133"/>
      <c r="Q200" s="133"/>
      <c r="R200" s="133" t="s">
        <v>92</v>
      </c>
      <c r="S200" s="133"/>
      <c r="T200" s="137" t="str">
        <f t="shared" si="29"/>
        <v>0</v>
      </c>
      <c r="U200" s="100"/>
      <c r="V200" s="174" t="str">
        <f t="shared" si="30"/>
        <v/>
      </c>
      <c r="W200" s="174" t="str">
        <f t="shared" si="31"/>
        <v/>
      </c>
      <c r="X200" s="174" t="str">
        <f t="shared" si="32"/>
        <v/>
      </c>
      <c r="Y200" s="174" t="str">
        <f t="shared" si="33"/>
        <v/>
      </c>
      <c r="Z200" s="174" t="str">
        <f t="shared" si="34"/>
        <v/>
      </c>
      <c r="AA200" s="174" t="str">
        <f t="shared" si="35"/>
        <v/>
      </c>
      <c r="AB200" s="174" t="str">
        <f t="shared" si="36"/>
        <v/>
      </c>
      <c r="AC200" s="174" t="str">
        <f t="shared" si="37"/>
        <v/>
      </c>
      <c r="AD200" s="174" t="str">
        <f t="shared" si="38"/>
        <v/>
      </c>
      <c r="AE200" s="174" t="str">
        <f t="shared" si="39"/>
        <v/>
      </c>
      <c r="AF200" s="174" t="str">
        <f t="shared" si="40"/>
        <v/>
      </c>
      <c r="AG200" s="174" t="str">
        <f t="shared" si="41"/>
        <v/>
      </c>
      <c r="AH200" s="174" t="str">
        <f t="shared" si="42"/>
        <v/>
      </c>
      <c r="AI200" s="174" t="str">
        <f t="shared" si="43"/>
        <v/>
      </c>
      <c r="AJ200" s="174" t="str">
        <f t="shared" si="44"/>
        <v/>
      </c>
      <c r="AK200" s="174" t="str">
        <f t="shared" si="45"/>
        <v/>
      </c>
      <c r="AL200" s="174"/>
      <c r="AM200" s="174"/>
      <c r="AN200" s="174" t="str">
        <f t="shared" si="46"/>
        <v>0</v>
      </c>
      <c r="AO200" s="174" t="b">
        <f>IF(B200&lt;&gt;"",IF(MAX(AN200:AN202)&lt;&gt;0,MAX(AN200:AN202),"1"))</f>
        <v>0</v>
      </c>
      <c r="AP200" s="174"/>
      <c r="AQ200" s="100"/>
      <c r="AR200" s="100"/>
      <c r="AS200" s="100"/>
      <c r="AT200" s="100"/>
      <c r="AU200" s="100"/>
      <c r="AV200" s="100"/>
      <c r="AW200" s="100"/>
      <c r="AX200" s="100"/>
      <c r="AY200" s="100"/>
      <c r="AZ200" s="100"/>
      <c r="BA200" s="100"/>
    </row>
    <row r="201" spans="2:53" x14ac:dyDescent="0.2">
      <c r="B201" s="340"/>
      <c r="C201" s="135" t="str">
        <f>IF(F19&lt;&gt;"",F19,"")</f>
        <v>　</v>
      </c>
      <c r="D201" s="136"/>
      <c r="E201" s="136"/>
      <c r="F201" s="136"/>
      <c r="G201" s="136"/>
      <c r="H201" s="136"/>
      <c r="I201" s="136"/>
      <c r="J201" s="136"/>
      <c r="K201" s="136"/>
      <c r="L201" s="136"/>
      <c r="M201" s="136"/>
      <c r="N201" s="136"/>
      <c r="O201" s="136"/>
      <c r="P201" s="136"/>
      <c r="Q201" s="136"/>
      <c r="R201" s="136"/>
      <c r="S201" s="136"/>
      <c r="T201" s="138" t="str">
        <f t="shared" si="29"/>
        <v>0</v>
      </c>
      <c r="U201" s="100"/>
      <c r="V201" s="174" t="str">
        <f t="shared" si="30"/>
        <v/>
      </c>
      <c r="W201" s="174" t="str">
        <f t="shared" si="31"/>
        <v/>
      </c>
      <c r="X201" s="174" t="str">
        <f t="shared" si="32"/>
        <v/>
      </c>
      <c r="Y201" s="174" t="str">
        <f t="shared" si="33"/>
        <v/>
      </c>
      <c r="Z201" s="174" t="str">
        <f t="shared" si="34"/>
        <v/>
      </c>
      <c r="AA201" s="174" t="str">
        <f t="shared" si="35"/>
        <v/>
      </c>
      <c r="AB201" s="174" t="str">
        <f t="shared" si="36"/>
        <v/>
      </c>
      <c r="AC201" s="174" t="str">
        <f t="shared" si="37"/>
        <v/>
      </c>
      <c r="AD201" s="174" t="str">
        <f t="shared" si="38"/>
        <v/>
      </c>
      <c r="AE201" s="174" t="str">
        <f t="shared" si="39"/>
        <v/>
      </c>
      <c r="AF201" s="174" t="str">
        <f t="shared" si="40"/>
        <v/>
      </c>
      <c r="AG201" s="174" t="str">
        <f t="shared" si="41"/>
        <v/>
      </c>
      <c r="AH201" s="174" t="str">
        <f t="shared" si="42"/>
        <v/>
      </c>
      <c r="AI201" s="174" t="str">
        <f t="shared" si="43"/>
        <v/>
      </c>
      <c r="AJ201" s="174" t="str">
        <f t="shared" si="44"/>
        <v/>
      </c>
      <c r="AK201" s="174" t="str">
        <f t="shared" si="45"/>
        <v/>
      </c>
      <c r="AL201" s="174"/>
      <c r="AM201" s="174"/>
      <c r="AN201" s="174" t="str">
        <f t="shared" si="46"/>
        <v>0</v>
      </c>
      <c r="AO201" s="174"/>
      <c r="AP201" s="174"/>
      <c r="AQ201" s="100"/>
      <c r="AR201" s="100"/>
      <c r="AS201" s="100"/>
      <c r="AT201" s="100"/>
      <c r="AU201" s="100"/>
      <c r="AV201" s="100"/>
      <c r="AW201" s="100"/>
      <c r="AX201" s="100"/>
      <c r="AY201" s="100"/>
      <c r="AZ201" s="100"/>
      <c r="BA201" s="100"/>
    </row>
    <row r="202" spans="2:53" x14ac:dyDescent="0.2">
      <c r="B202" s="341"/>
      <c r="C202" s="64" t="str">
        <f>IF(G19&lt;&gt;"",G19,"")</f>
        <v>　</v>
      </c>
      <c r="D202" s="134"/>
      <c r="E202" s="134"/>
      <c r="F202" s="134"/>
      <c r="G202" s="134"/>
      <c r="H202" s="134"/>
      <c r="I202" s="134"/>
      <c r="J202" s="134"/>
      <c r="K202" s="134"/>
      <c r="L202" s="134"/>
      <c r="M202" s="134"/>
      <c r="N202" s="134"/>
      <c r="O202" s="134"/>
      <c r="P202" s="134"/>
      <c r="Q202" s="134"/>
      <c r="R202" s="134"/>
      <c r="S202" s="134"/>
      <c r="T202" s="139" t="str">
        <f t="shared" si="29"/>
        <v>0</v>
      </c>
      <c r="U202" s="100"/>
      <c r="V202" s="174" t="str">
        <f t="shared" si="30"/>
        <v/>
      </c>
      <c r="W202" s="174" t="str">
        <f t="shared" si="31"/>
        <v/>
      </c>
      <c r="X202" s="174" t="str">
        <f t="shared" si="32"/>
        <v/>
      </c>
      <c r="Y202" s="174" t="str">
        <f t="shared" si="33"/>
        <v/>
      </c>
      <c r="Z202" s="174" t="str">
        <f t="shared" si="34"/>
        <v/>
      </c>
      <c r="AA202" s="174" t="str">
        <f t="shared" si="35"/>
        <v/>
      </c>
      <c r="AB202" s="174" t="str">
        <f t="shared" si="36"/>
        <v/>
      </c>
      <c r="AC202" s="174" t="str">
        <f t="shared" si="37"/>
        <v/>
      </c>
      <c r="AD202" s="174" t="str">
        <f t="shared" si="38"/>
        <v/>
      </c>
      <c r="AE202" s="174" t="str">
        <f t="shared" si="39"/>
        <v/>
      </c>
      <c r="AF202" s="174" t="str">
        <f t="shared" si="40"/>
        <v/>
      </c>
      <c r="AG202" s="174" t="str">
        <f t="shared" si="41"/>
        <v/>
      </c>
      <c r="AH202" s="174" t="str">
        <f t="shared" si="42"/>
        <v/>
      </c>
      <c r="AI202" s="174" t="str">
        <f t="shared" si="43"/>
        <v/>
      </c>
      <c r="AJ202" s="174" t="str">
        <f t="shared" si="44"/>
        <v/>
      </c>
      <c r="AK202" s="174" t="str">
        <f t="shared" si="45"/>
        <v/>
      </c>
      <c r="AL202" s="174"/>
      <c r="AM202" s="174"/>
      <c r="AN202" s="174" t="str">
        <f t="shared" si="46"/>
        <v>0</v>
      </c>
      <c r="AO202" s="174"/>
      <c r="AP202" s="174"/>
      <c r="AQ202" s="100"/>
      <c r="AR202" s="100"/>
      <c r="AS202" s="100"/>
      <c r="AT202" s="100"/>
      <c r="AU202" s="100"/>
      <c r="AV202" s="100"/>
      <c r="AW202" s="100"/>
      <c r="AX202" s="100"/>
      <c r="AY202" s="100"/>
      <c r="AZ202" s="100"/>
      <c r="BA202" s="100"/>
    </row>
    <row r="203" spans="2:53" x14ac:dyDescent="0.2">
      <c r="B203" s="339" t="str">
        <f>IF(D20&lt;&gt;"",D20,"")</f>
        <v/>
      </c>
      <c r="C203" s="60" t="str">
        <f>IF(E20&lt;&gt;"",E20,"")</f>
        <v>　</v>
      </c>
      <c r="D203" s="133" t="s">
        <v>92</v>
      </c>
      <c r="E203" s="133"/>
      <c r="F203" s="133"/>
      <c r="G203" s="133"/>
      <c r="H203" s="133"/>
      <c r="I203" s="133"/>
      <c r="J203" s="133"/>
      <c r="K203" s="133" t="s">
        <v>92</v>
      </c>
      <c r="L203" s="133"/>
      <c r="M203" s="133"/>
      <c r="N203" s="133"/>
      <c r="O203" s="133"/>
      <c r="P203" s="133"/>
      <c r="Q203" s="133"/>
      <c r="R203" s="133" t="s">
        <v>92</v>
      </c>
      <c r="S203" s="133"/>
      <c r="T203" s="137" t="str">
        <f t="shared" si="29"/>
        <v>0</v>
      </c>
      <c r="U203" s="100"/>
      <c r="V203" s="174" t="str">
        <f t="shared" si="30"/>
        <v/>
      </c>
      <c r="W203" s="174" t="str">
        <f t="shared" si="31"/>
        <v/>
      </c>
      <c r="X203" s="174" t="str">
        <f t="shared" si="32"/>
        <v/>
      </c>
      <c r="Y203" s="174" t="str">
        <f t="shared" si="33"/>
        <v/>
      </c>
      <c r="Z203" s="174" t="str">
        <f t="shared" si="34"/>
        <v/>
      </c>
      <c r="AA203" s="174" t="str">
        <f t="shared" si="35"/>
        <v/>
      </c>
      <c r="AB203" s="174" t="str">
        <f t="shared" si="36"/>
        <v/>
      </c>
      <c r="AC203" s="174" t="str">
        <f t="shared" si="37"/>
        <v/>
      </c>
      <c r="AD203" s="174" t="str">
        <f t="shared" si="38"/>
        <v/>
      </c>
      <c r="AE203" s="174" t="str">
        <f t="shared" si="39"/>
        <v/>
      </c>
      <c r="AF203" s="174" t="str">
        <f t="shared" si="40"/>
        <v/>
      </c>
      <c r="AG203" s="174" t="str">
        <f t="shared" si="41"/>
        <v/>
      </c>
      <c r="AH203" s="174" t="str">
        <f t="shared" si="42"/>
        <v/>
      </c>
      <c r="AI203" s="174" t="str">
        <f t="shared" si="43"/>
        <v/>
      </c>
      <c r="AJ203" s="174" t="str">
        <f t="shared" si="44"/>
        <v/>
      </c>
      <c r="AK203" s="174" t="str">
        <f t="shared" si="45"/>
        <v/>
      </c>
      <c r="AL203" s="174"/>
      <c r="AM203" s="174"/>
      <c r="AN203" s="174" t="str">
        <f t="shared" si="46"/>
        <v>0</v>
      </c>
      <c r="AO203" s="174" t="b">
        <f>IF(B203&lt;&gt;"",IF(MAX(AN203:AN205)&lt;&gt;0,MAX(AN203:AN205),"1"))</f>
        <v>0</v>
      </c>
      <c r="AP203" s="174"/>
      <c r="AQ203" s="100"/>
      <c r="AR203" s="100"/>
      <c r="AS203" s="100"/>
      <c r="AT203" s="100"/>
      <c r="AU203" s="100"/>
      <c r="AV203" s="100"/>
      <c r="AW203" s="100"/>
      <c r="AX203" s="100"/>
      <c r="AY203" s="100"/>
      <c r="AZ203" s="100"/>
      <c r="BA203" s="100"/>
    </row>
    <row r="204" spans="2:53" x14ac:dyDescent="0.2">
      <c r="B204" s="340"/>
      <c r="C204" s="135" t="str">
        <f>IF(F20&lt;&gt;"",F20,"")</f>
        <v>　</v>
      </c>
      <c r="D204" s="136"/>
      <c r="E204" s="136"/>
      <c r="F204" s="136"/>
      <c r="G204" s="136"/>
      <c r="H204" s="136"/>
      <c r="I204" s="136"/>
      <c r="J204" s="136"/>
      <c r="K204" s="136"/>
      <c r="L204" s="136"/>
      <c r="M204" s="136"/>
      <c r="N204" s="136"/>
      <c r="O204" s="136"/>
      <c r="P204" s="136"/>
      <c r="Q204" s="136"/>
      <c r="R204" s="136"/>
      <c r="S204" s="136"/>
      <c r="T204" s="138" t="str">
        <f t="shared" si="29"/>
        <v>0</v>
      </c>
      <c r="U204" s="100"/>
      <c r="V204" s="174" t="str">
        <f t="shared" si="30"/>
        <v/>
      </c>
      <c r="W204" s="174" t="str">
        <f t="shared" si="31"/>
        <v/>
      </c>
      <c r="X204" s="174" t="str">
        <f t="shared" si="32"/>
        <v/>
      </c>
      <c r="Y204" s="174" t="str">
        <f t="shared" si="33"/>
        <v/>
      </c>
      <c r="Z204" s="174" t="str">
        <f t="shared" si="34"/>
        <v/>
      </c>
      <c r="AA204" s="174" t="str">
        <f t="shared" si="35"/>
        <v/>
      </c>
      <c r="AB204" s="174" t="str">
        <f t="shared" si="36"/>
        <v/>
      </c>
      <c r="AC204" s="174" t="str">
        <f t="shared" si="37"/>
        <v/>
      </c>
      <c r="AD204" s="174" t="str">
        <f t="shared" si="38"/>
        <v/>
      </c>
      <c r="AE204" s="174" t="str">
        <f t="shared" si="39"/>
        <v/>
      </c>
      <c r="AF204" s="174" t="str">
        <f t="shared" si="40"/>
        <v/>
      </c>
      <c r="AG204" s="174" t="str">
        <f t="shared" si="41"/>
        <v/>
      </c>
      <c r="AH204" s="174" t="str">
        <f t="shared" si="42"/>
        <v/>
      </c>
      <c r="AI204" s="174" t="str">
        <f t="shared" si="43"/>
        <v/>
      </c>
      <c r="AJ204" s="174" t="str">
        <f t="shared" si="44"/>
        <v/>
      </c>
      <c r="AK204" s="174" t="str">
        <f t="shared" si="45"/>
        <v/>
      </c>
      <c r="AL204" s="174"/>
      <c r="AM204" s="174"/>
      <c r="AN204" s="174" t="str">
        <f t="shared" si="46"/>
        <v>0</v>
      </c>
      <c r="AO204" s="174"/>
      <c r="AP204" s="174"/>
      <c r="AQ204" s="100"/>
      <c r="AR204" s="100"/>
      <c r="AS204" s="100"/>
      <c r="AT204" s="100"/>
      <c r="AU204" s="100"/>
      <c r="AV204" s="100"/>
      <c r="AW204" s="100"/>
      <c r="AX204" s="100"/>
      <c r="AY204" s="100"/>
      <c r="AZ204" s="100"/>
      <c r="BA204" s="100"/>
    </row>
    <row r="205" spans="2:53" x14ac:dyDescent="0.2">
      <c r="B205" s="341"/>
      <c r="C205" s="64" t="str">
        <f>IF(G20&lt;&gt;"",G20,"")</f>
        <v>　</v>
      </c>
      <c r="D205" s="134"/>
      <c r="E205" s="134"/>
      <c r="F205" s="134"/>
      <c r="G205" s="134"/>
      <c r="H205" s="134"/>
      <c r="I205" s="134"/>
      <c r="J205" s="134"/>
      <c r="K205" s="134"/>
      <c r="L205" s="134"/>
      <c r="M205" s="134"/>
      <c r="N205" s="134"/>
      <c r="O205" s="134"/>
      <c r="P205" s="134"/>
      <c r="Q205" s="134"/>
      <c r="R205" s="134"/>
      <c r="S205" s="134"/>
      <c r="T205" s="139" t="str">
        <f t="shared" si="29"/>
        <v>0</v>
      </c>
      <c r="U205" s="100"/>
      <c r="V205" s="174" t="str">
        <f t="shared" si="30"/>
        <v/>
      </c>
      <c r="W205" s="174" t="str">
        <f t="shared" si="31"/>
        <v/>
      </c>
      <c r="X205" s="174" t="str">
        <f t="shared" si="32"/>
        <v/>
      </c>
      <c r="Y205" s="174" t="str">
        <f t="shared" si="33"/>
        <v/>
      </c>
      <c r="Z205" s="174" t="str">
        <f t="shared" si="34"/>
        <v/>
      </c>
      <c r="AA205" s="174" t="str">
        <f t="shared" si="35"/>
        <v/>
      </c>
      <c r="AB205" s="174" t="str">
        <f t="shared" si="36"/>
        <v/>
      </c>
      <c r="AC205" s="174" t="str">
        <f t="shared" si="37"/>
        <v/>
      </c>
      <c r="AD205" s="174" t="str">
        <f t="shared" si="38"/>
        <v/>
      </c>
      <c r="AE205" s="174" t="str">
        <f t="shared" si="39"/>
        <v/>
      </c>
      <c r="AF205" s="174" t="str">
        <f t="shared" si="40"/>
        <v/>
      </c>
      <c r="AG205" s="174" t="str">
        <f t="shared" si="41"/>
        <v/>
      </c>
      <c r="AH205" s="174" t="str">
        <f t="shared" si="42"/>
        <v/>
      </c>
      <c r="AI205" s="174" t="str">
        <f t="shared" si="43"/>
        <v/>
      </c>
      <c r="AJ205" s="174" t="str">
        <f t="shared" si="44"/>
        <v/>
      </c>
      <c r="AK205" s="174" t="str">
        <f t="shared" si="45"/>
        <v/>
      </c>
      <c r="AL205" s="174"/>
      <c r="AM205" s="174"/>
      <c r="AN205" s="174" t="str">
        <f t="shared" si="46"/>
        <v>0</v>
      </c>
      <c r="AO205" s="174"/>
      <c r="AP205" s="174"/>
      <c r="AQ205" s="100"/>
      <c r="AR205" s="100"/>
      <c r="AS205" s="100"/>
      <c r="AT205" s="100"/>
      <c r="AU205" s="100"/>
      <c r="AV205" s="100"/>
      <c r="AW205" s="100"/>
      <c r="AX205" s="100"/>
      <c r="AY205" s="100"/>
      <c r="AZ205" s="100"/>
      <c r="BA205" s="100"/>
    </row>
    <row r="206" spans="2:53" x14ac:dyDescent="0.2">
      <c r="B206" s="339" t="str">
        <f>IF(D21&lt;&gt;"",D21,"")</f>
        <v/>
      </c>
      <c r="C206" s="60" t="str">
        <f>IF(E21&lt;&gt;"",E21,"")</f>
        <v>　</v>
      </c>
      <c r="D206" s="133" t="s">
        <v>92</v>
      </c>
      <c r="E206" s="133"/>
      <c r="F206" s="133"/>
      <c r="G206" s="133" t="s">
        <v>92</v>
      </c>
      <c r="H206" s="133"/>
      <c r="I206" s="133"/>
      <c r="J206" s="133"/>
      <c r="K206" s="133" t="s">
        <v>92</v>
      </c>
      <c r="L206" s="133"/>
      <c r="M206" s="133"/>
      <c r="N206" s="133"/>
      <c r="O206" s="133"/>
      <c r="P206" s="133"/>
      <c r="Q206" s="133"/>
      <c r="R206" s="133" t="s">
        <v>92</v>
      </c>
      <c r="S206" s="133"/>
      <c r="T206" s="137" t="str">
        <f t="shared" si="29"/>
        <v>0</v>
      </c>
      <c r="U206" s="101"/>
      <c r="V206" s="175" t="str">
        <f t="shared" si="30"/>
        <v/>
      </c>
      <c r="W206" s="175" t="str">
        <f t="shared" si="31"/>
        <v/>
      </c>
      <c r="X206" s="175" t="str">
        <f t="shared" si="32"/>
        <v/>
      </c>
      <c r="Y206" s="175" t="str">
        <f t="shared" si="33"/>
        <v/>
      </c>
      <c r="Z206" s="175" t="str">
        <f t="shared" si="34"/>
        <v/>
      </c>
      <c r="AA206" s="175" t="str">
        <f t="shared" si="35"/>
        <v/>
      </c>
      <c r="AB206" s="175" t="str">
        <f t="shared" si="36"/>
        <v/>
      </c>
      <c r="AC206" s="175" t="str">
        <f t="shared" si="37"/>
        <v/>
      </c>
      <c r="AD206" s="175" t="str">
        <f t="shared" si="38"/>
        <v/>
      </c>
      <c r="AE206" s="175" t="str">
        <f t="shared" si="39"/>
        <v/>
      </c>
      <c r="AF206" s="175" t="str">
        <f t="shared" si="40"/>
        <v/>
      </c>
      <c r="AG206" s="175" t="str">
        <f t="shared" si="41"/>
        <v/>
      </c>
      <c r="AH206" s="175" t="str">
        <f t="shared" si="42"/>
        <v/>
      </c>
      <c r="AI206" s="175" t="str">
        <f t="shared" si="43"/>
        <v/>
      </c>
      <c r="AJ206" s="175" t="str">
        <f t="shared" si="44"/>
        <v/>
      </c>
      <c r="AK206" s="175" t="str">
        <f t="shared" si="45"/>
        <v/>
      </c>
      <c r="AL206" s="174"/>
      <c r="AM206" s="175"/>
      <c r="AN206" s="174" t="str">
        <f t="shared" si="46"/>
        <v>0</v>
      </c>
      <c r="AO206" s="174" t="b">
        <f>IF(B206&lt;&gt;"",IF(MAX(AN206:AN208)&lt;&gt;0,MAX(AN206:AN208),"1"))</f>
        <v>0</v>
      </c>
      <c r="AP206" s="174"/>
      <c r="AQ206" s="100"/>
      <c r="AR206" s="100"/>
      <c r="AS206" s="100"/>
      <c r="AT206" s="100"/>
      <c r="AU206" s="100"/>
      <c r="AV206" s="100"/>
      <c r="AW206" s="100"/>
      <c r="AX206" s="100"/>
      <c r="AY206" s="100"/>
      <c r="AZ206" s="100"/>
      <c r="BA206" s="100"/>
    </row>
    <row r="207" spans="2:53" x14ac:dyDescent="0.2">
      <c r="B207" s="340"/>
      <c r="C207" s="135" t="str">
        <f>IF(F21&lt;&gt;"",F21,"")</f>
        <v>　</v>
      </c>
      <c r="D207" s="136"/>
      <c r="E207" s="136"/>
      <c r="F207" s="136"/>
      <c r="G207" s="136"/>
      <c r="H207" s="136"/>
      <c r="I207" s="136"/>
      <c r="J207" s="136"/>
      <c r="K207" s="136"/>
      <c r="L207" s="136"/>
      <c r="M207" s="136"/>
      <c r="N207" s="136"/>
      <c r="O207" s="136"/>
      <c r="P207" s="136"/>
      <c r="Q207" s="136"/>
      <c r="R207" s="136"/>
      <c r="S207" s="136"/>
      <c r="T207" s="138" t="str">
        <f t="shared" si="29"/>
        <v>0</v>
      </c>
      <c r="U207" s="101"/>
      <c r="V207" s="175" t="str">
        <f t="shared" si="30"/>
        <v/>
      </c>
      <c r="W207" s="175" t="str">
        <f t="shared" si="31"/>
        <v/>
      </c>
      <c r="X207" s="175" t="str">
        <f t="shared" si="32"/>
        <v/>
      </c>
      <c r="Y207" s="175" t="str">
        <f t="shared" si="33"/>
        <v/>
      </c>
      <c r="Z207" s="175" t="str">
        <f t="shared" si="34"/>
        <v/>
      </c>
      <c r="AA207" s="175" t="str">
        <f t="shared" si="35"/>
        <v/>
      </c>
      <c r="AB207" s="175" t="str">
        <f t="shared" si="36"/>
        <v/>
      </c>
      <c r="AC207" s="175" t="str">
        <f t="shared" si="37"/>
        <v/>
      </c>
      <c r="AD207" s="175" t="str">
        <f t="shared" si="38"/>
        <v/>
      </c>
      <c r="AE207" s="175" t="str">
        <f t="shared" si="39"/>
        <v/>
      </c>
      <c r="AF207" s="175" t="str">
        <f t="shared" si="40"/>
        <v/>
      </c>
      <c r="AG207" s="175" t="str">
        <f t="shared" si="41"/>
        <v/>
      </c>
      <c r="AH207" s="175" t="str">
        <f t="shared" si="42"/>
        <v/>
      </c>
      <c r="AI207" s="175" t="str">
        <f t="shared" si="43"/>
        <v/>
      </c>
      <c r="AJ207" s="175" t="str">
        <f t="shared" si="44"/>
        <v/>
      </c>
      <c r="AK207" s="175" t="str">
        <f t="shared" si="45"/>
        <v/>
      </c>
      <c r="AL207" s="174"/>
      <c r="AM207" s="175"/>
      <c r="AN207" s="174" t="str">
        <f t="shared" si="46"/>
        <v>0</v>
      </c>
      <c r="AO207" s="174"/>
      <c r="AP207" s="174"/>
      <c r="AQ207" s="100"/>
      <c r="AR207" s="100"/>
      <c r="AS207" s="100"/>
      <c r="AT207" s="100"/>
      <c r="AU207" s="100"/>
      <c r="AV207" s="100"/>
      <c r="AW207" s="100"/>
      <c r="AX207" s="100"/>
      <c r="AY207" s="100"/>
      <c r="AZ207" s="100"/>
      <c r="BA207" s="100"/>
    </row>
    <row r="208" spans="2:53" x14ac:dyDescent="0.2">
      <c r="B208" s="341"/>
      <c r="C208" s="64" t="str">
        <f>IF(G21&lt;&gt;"",G21,"")</f>
        <v>　</v>
      </c>
      <c r="D208" s="134"/>
      <c r="E208" s="134"/>
      <c r="F208" s="134"/>
      <c r="G208" s="134"/>
      <c r="H208" s="134"/>
      <c r="I208" s="134"/>
      <c r="J208" s="134"/>
      <c r="K208" s="134"/>
      <c r="L208" s="134"/>
      <c r="M208" s="134"/>
      <c r="N208" s="134"/>
      <c r="O208" s="134"/>
      <c r="P208" s="134"/>
      <c r="Q208" s="134"/>
      <c r="R208" s="134"/>
      <c r="S208" s="134"/>
      <c r="T208" s="139" t="str">
        <f t="shared" si="29"/>
        <v>0</v>
      </c>
      <c r="U208" s="101"/>
      <c r="V208" s="175" t="str">
        <f t="shared" si="30"/>
        <v/>
      </c>
      <c r="W208" s="175" t="str">
        <f t="shared" si="31"/>
        <v/>
      </c>
      <c r="X208" s="175" t="str">
        <f t="shared" si="32"/>
        <v/>
      </c>
      <c r="Y208" s="175" t="str">
        <f t="shared" si="33"/>
        <v/>
      </c>
      <c r="Z208" s="175" t="str">
        <f t="shared" si="34"/>
        <v/>
      </c>
      <c r="AA208" s="175" t="str">
        <f t="shared" si="35"/>
        <v/>
      </c>
      <c r="AB208" s="175" t="str">
        <f t="shared" si="36"/>
        <v/>
      </c>
      <c r="AC208" s="175" t="str">
        <f t="shared" si="37"/>
        <v/>
      </c>
      <c r="AD208" s="175" t="str">
        <f t="shared" si="38"/>
        <v/>
      </c>
      <c r="AE208" s="175" t="str">
        <f t="shared" si="39"/>
        <v/>
      </c>
      <c r="AF208" s="175" t="str">
        <f t="shared" si="40"/>
        <v/>
      </c>
      <c r="AG208" s="175" t="str">
        <f t="shared" si="41"/>
        <v/>
      </c>
      <c r="AH208" s="175" t="str">
        <f t="shared" si="42"/>
        <v/>
      </c>
      <c r="AI208" s="175" t="str">
        <f t="shared" si="43"/>
        <v/>
      </c>
      <c r="AJ208" s="175" t="str">
        <f t="shared" si="44"/>
        <v/>
      </c>
      <c r="AK208" s="175" t="str">
        <f t="shared" si="45"/>
        <v/>
      </c>
      <c r="AL208" s="174"/>
      <c r="AM208" s="175"/>
      <c r="AN208" s="174" t="str">
        <f t="shared" si="46"/>
        <v>0</v>
      </c>
      <c r="AO208" s="174"/>
      <c r="AP208" s="174"/>
      <c r="AQ208" s="100"/>
      <c r="AR208" s="100"/>
      <c r="AS208" s="100"/>
      <c r="AT208" s="100"/>
      <c r="AU208" s="100"/>
      <c r="AV208" s="100"/>
      <c r="AW208" s="100"/>
      <c r="AX208" s="100"/>
      <c r="AY208" s="100"/>
      <c r="AZ208" s="100"/>
      <c r="BA208" s="100"/>
    </row>
    <row r="209" spans="2:53" x14ac:dyDescent="0.2">
      <c r="D209" s="100"/>
      <c r="E209" s="100"/>
      <c r="F209" s="100"/>
      <c r="G209" s="100"/>
      <c r="H209" s="100"/>
      <c r="I209" s="100"/>
      <c r="J209" s="100"/>
      <c r="K209" s="100"/>
      <c r="L209" s="100"/>
      <c r="M209" s="100"/>
      <c r="N209" s="100"/>
      <c r="O209" s="100"/>
      <c r="P209" s="100"/>
      <c r="Q209" s="100"/>
      <c r="R209" s="100"/>
      <c r="S209" s="100"/>
      <c r="T209" s="100"/>
      <c r="U209" s="101"/>
      <c r="V209" s="175"/>
      <c r="W209" s="175"/>
      <c r="X209" s="175"/>
      <c r="Y209" s="175"/>
      <c r="Z209" s="175"/>
      <c r="AA209" s="175"/>
      <c r="AB209" s="175"/>
      <c r="AC209" s="175"/>
      <c r="AD209" s="175"/>
      <c r="AE209" s="175"/>
      <c r="AF209" s="175"/>
      <c r="AG209" s="175"/>
      <c r="AH209" s="175"/>
      <c r="AI209" s="175"/>
      <c r="AJ209" s="175"/>
      <c r="AK209" s="175"/>
      <c r="AL209" s="175"/>
      <c r="AM209" s="175"/>
      <c r="AN209" s="174"/>
      <c r="AO209" s="174"/>
      <c r="AP209" s="174"/>
      <c r="AQ209" s="100"/>
      <c r="AR209" s="100"/>
      <c r="AS209" s="100"/>
      <c r="AT209" s="100"/>
      <c r="AU209" s="100"/>
      <c r="AV209" s="100"/>
      <c r="AW209" s="100"/>
      <c r="AX209" s="100"/>
      <c r="AY209" s="100"/>
      <c r="AZ209" s="100"/>
      <c r="BA209" s="100"/>
    </row>
    <row r="210" spans="2:53" x14ac:dyDescent="0.2">
      <c r="V210" s="173"/>
      <c r="W210" s="173"/>
      <c r="X210" s="173"/>
      <c r="Y210" s="173"/>
      <c r="Z210" s="173"/>
      <c r="AA210" s="173"/>
      <c r="AB210" s="173"/>
      <c r="AC210" s="173"/>
      <c r="AD210" s="173"/>
      <c r="AE210" s="173"/>
      <c r="AF210" s="173"/>
      <c r="AG210" s="173"/>
      <c r="AH210" s="173"/>
      <c r="AI210" s="173"/>
      <c r="AJ210" s="173"/>
      <c r="AK210" s="173"/>
      <c r="AL210" s="173"/>
      <c r="AM210" s="173"/>
      <c r="AN210" s="173"/>
      <c r="AO210" s="173"/>
      <c r="AP210" s="173"/>
    </row>
    <row r="211" spans="2:53" x14ac:dyDescent="0.2">
      <c r="V211" s="173"/>
      <c r="W211" s="173"/>
      <c r="X211" s="173"/>
      <c r="Y211" s="173"/>
      <c r="Z211" s="173"/>
      <c r="AA211" s="173"/>
      <c r="AB211" s="173"/>
      <c r="AC211" s="173"/>
      <c r="AD211" s="173"/>
      <c r="AE211" s="173"/>
      <c r="AF211" s="173"/>
      <c r="AG211" s="173"/>
      <c r="AH211" s="173"/>
      <c r="AI211" s="173"/>
      <c r="AJ211" s="173"/>
      <c r="AK211" s="173"/>
      <c r="AL211" s="173"/>
      <c r="AM211" s="173"/>
      <c r="AN211" s="173"/>
      <c r="AO211" s="173"/>
      <c r="AP211" s="173"/>
    </row>
    <row r="212" spans="2:53" ht="17.25" x14ac:dyDescent="0.2">
      <c r="B212" s="38" t="s">
        <v>130</v>
      </c>
      <c r="C212" s="38"/>
      <c r="E212" s="108" t="s">
        <v>313</v>
      </c>
      <c r="V212" s="173"/>
      <c r="W212" s="173"/>
      <c r="X212" s="173"/>
      <c r="Y212" s="173"/>
      <c r="Z212" s="173"/>
      <c r="AA212" s="173"/>
      <c r="AB212" s="173"/>
      <c r="AC212" s="173"/>
      <c r="AD212" s="173"/>
      <c r="AE212" s="173"/>
      <c r="AF212" s="173"/>
      <c r="AG212" s="173"/>
      <c r="AH212" s="173"/>
      <c r="AI212" s="173"/>
      <c r="AJ212" s="173"/>
      <c r="AK212" s="173"/>
      <c r="AL212" s="173"/>
      <c r="AM212" s="173"/>
      <c r="AN212" s="173"/>
      <c r="AO212" s="173"/>
      <c r="AP212" s="173"/>
    </row>
    <row r="214" spans="2:53" ht="28.5" customHeight="1" x14ac:dyDescent="0.2">
      <c r="B214" s="342" t="s">
        <v>77</v>
      </c>
      <c r="C214" s="343"/>
      <c r="D214" s="116" t="s">
        <v>84</v>
      </c>
    </row>
    <row r="215" spans="2:53" x14ac:dyDescent="0.2">
      <c r="B215" s="339" t="str">
        <f>IF(D12&lt;&gt;"",D12,"")</f>
        <v/>
      </c>
      <c r="C215" s="60" t="str">
        <f>IF(E12&lt;&gt;"",E12,"")</f>
        <v>　</v>
      </c>
      <c r="D215" s="120" t="s">
        <v>68</v>
      </c>
    </row>
    <row r="216" spans="2:53" x14ac:dyDescent="0.2">
      <c r="B216" s="340"/>
      <c r="C216" s="135" t="str">
        <f>IF(F12&lt;&gt;"",F12,"")</f>
        <v/>
      </c>
      <c r="D216" s="123" t="s">
        <v>68</v>
      </c>
    </row>
    <row r="217" spans="2:53" x14ac:dyDescent="0.2">
      <c r="B217" s="341"/>
      <c r="C217" s="64" t="str">
        <f>IF(G12&lt;&gt;"",G12,"")</f>
        <v/>
      </c>
      <c r="D217" s="121" t="s">
        <v>68</v>
      </c>
    </row>
    <row r="218" spans="2:53" x14ac:dyDescent="0.2">
      <c r="B218" s="339" t="str">
        <f>IF(D13&lt;&gt;"",D13,"")</f>
        <v/>
      </c>
      <c r="C218" s="60" t="str">
        <f>IF(E13&lt;&gt;"",E13,"")</f>
        <v/>
      </c>
      <c r="D218" s="120" t="s">
        <v>68</v>
      </c>
    </row>
    <row r="219" spans="2:53" x14ac:dyDescent="0.2">
      <c r="B219" s="340"/>
      <c r="C219" s="135" t="str">
        <f>IF(F13&lt;&gt;"",F13,"")</f>
        <v/>
      </c>
      <c r="D219" s="123" t="s">
        <v>68</v>
      </c>
    </row>
    <row r="220" spans="2:53" x14ac:dyDescent="0.2">
      <c r="B220" s="341"/>
      <c r="C220" s="64" t="str">
        <f>IF(G13&lt;&gt;"",G13,"")</f>
        <v/>
      </c>
      <c r="D220" s="121" t="s">
        <v>68</v>
      </c>
    </row>
    <row r="221" spans="2:53" x14ac:dyDescent="0.2">
      <c r="B221" s="339" t="str">
        <f>IF(D14&lt;&gt;"",D14,"")</f>
        <v/>
      </c>
      <c r="C221" s="60" t="str">
        <f>IF(E14&lt;&gt;"",E14,"")</f>
        <v/>
      </c>
      <c r="D221" s="120" t="s">
        <v>68</v>
      </c>
    </row>
    <row r="222" spans="2:53" x14ac:dyDescent="0.2">
      <c r="B222" s="340"/>
      <c r="C222" s="135" t="str">
        <f>IF(F14&lt;&gt;"",F14,"")</f>
        <v/>
      </c>
      <c r="D222" s="123" t="s">
        <v>68</v>
      </c>
    </row>
    <row r="223" spans="2:53" x14ac:dyDescent="0.2">
      <c r="B223" s="341"/>
      <c r="C223" s="64" t="str">
        <f>IF(G14&lt;&gt;"",G14,"")</f>
        <v/>
      </c>
      <c r="D223" s="121" t="s">
        <v>68</v>
      </c>
    </row>
    <row r="224" spans="2:53" x14ac:dyDescent="0.2">
      <c r="B224" s="339" t="str">
        <f>IF(D15&lt;&gt;"",D15,"")</f>
        <v/>
      </c>
      <c r="C224" s="60" t="str">
        <f>IF(E15&lt;&gt;"",E15,"")</f>
        <v>　</v>
      </c>
      <c r="D224" s="120" t="s">
        <v>68</v>
      </c>
    </row>
    <row r="225" spans="2:4" x14ac:dyDescent="0.2">
      <c r="B225" s="340"/>
      <c r="C225" s="135" t="str">
        <f>IF(F15&lt;&gt;"",F15,"")</f>
        <v>　</v>
      </c>
      <c r="D225" s="123" t="s">
        <v>68</v>
      </c>
    </row>
    <row r="226" spans="2:4" x14ac:dyDescent="0.2">
      <c r="B226" s="341"/>
      <c r="C226" s="64" t="str">
        <f>IF(G15&lt;&gt;"",G15,"")</f>
        <v>　</v>
      </c>
      <c r="D226" s="121" t="s">
        <v>68</v>
      </c>
    </row>
    <row r="227" spans="2:4" x14ac:dyDescent="0.2">
      <c r="B227" s="339" t="str">
        <f>IF(D16&lt;&gt;"",D16,"")</f>
        <v/>
      </c>
      <c r="C227" s="60" t="str">
        <f>IF(E16&lt;&gt;"",E16,"")</f>
        <v>　</v>
      </c>
      <c r="D227" s="120" t="s">
        <v>68</v>
      </c>
    </row>
    <row r="228" spans="2:4" x14ac:dyDescent="0.2">
      <c r="B228" s="340"/>
      <c r="C228" s="135" t="str">
        <f>IF(F16&lt;&gt;"",F16,"")</f>
        <v>　</v>
      </c>
      <c r="D228" s="123" t="s">
        <v>68</v>
      </c>
    </row>
    <row r="229" spans="2:4" x14ac:dyDescent="0.2">
      <c r="B229" s="341"/>
      <c r="C229" s="64" t="str">
        <f>IF(G16&lt;&gt;"",G16,"")</f>
        <v>　</v>
      </c>
      <c r="D229" s="121" t="s">
        <v>68</v>
      </c>
    </row>
    <row r="230" spans="2:4" x14ac:dyDescent="0.2">
      <c r="B230" s="339" t="str">
        <f>IF(D17&lt;&gt;"",D17,"")</f>
        <v/>
      </c>
      <c r="C230" s="60" t="str">
        <f>IF(E17&lt;&gt;"",E17,"")</f>
        <v>　</v>
      </c>
      <c r="D230" s="120" t="s">
        <v>68</v>
      </c>
    </row>
    <row r="231" spans="2:4" x14ac:dyDescent="0.2">
      <c r="B231" s="340"/>
      <c r="C231" s="135" t="str">
        <f>IF(F17&lt;&gt;"",F17,"")</f>
        <v>　</v>
      </c>
      <c r="D231" s="123" t="s">
        <v>68</v>
      </c>
    </row>
    <row r="232" spans="2:4" x14ac:dyDescent="0.2">
      <c r="B232" s="341"/>
      <c r="C232" s="64" t="str">
        <f>IF(G17&lt;&gt;"",G17,"")</f>
        <v>　</v>
      </c>
      <c r="D232" s="121" t="s">
        <v>68</v>
      </c>
    </row>
    <row r="233" spans="2:4" x14ac:dyDescent="0.2">
      <c r="B233" s="339" t="str">
        <f>IF(D18&lt;&gt;"",D18,"")</f>
        <v/>
      </c>
      <c r="C233" s="60" t="str">
        <f>IF(E18&lt;&gt;"",E18,"")</f>
        <v>　</v>
      </c>
      <c r="D233" s="120" t="s">
        <v>68</v>
      </c>
    </row>
    <row r="234" spans="2:4" x14ac:dyDescent="0.2">
      <c r="B234" s="340"/>
      <c r="C234" s="135" t="str">
        <f>IF(F18&lt;&gt;"",F18,"")</f>
        <v>　</v>
      </c>
      <c r="D234" s="123" t="s">
        <v>68</v>
      </c>
    </row>
    <row r="235" spans="2:4" x14ac:dyDescent="0.2">
      <c r="B235" s="341"/>
      <c r="C235" s="64" t="str">
        <f>IF(G18&lt;&gt;"",G18,"")</f>
        <v>　</v>
      </c>
      <c r="D235" s="121" t="s">
        <v>68</v>
      </c>
    </row>
    <row r="236" spans="2:4" x14ac:dyDescent="0.2">
      <c r="B236" s="339" t="str">
        <f>IF(D19&lt;&gt;"",D19,"")</f>
        <v/>
      </c>
      <c r="C236" s="60" t="str">
        <f>IF(E19&lt;&gt;"",E19,"")</f>
        <v>　</v>
      </c>
      <c r="D236" s="120" t="s">
        <v>68</v>
      </c>
    </row>
    <row r="237" spans="2:4" x14ac:dyDescent="0.2">
      <c r="B237" s="340"/>
      <c r="C237" s="135" t="str">
        <f>IF(F19&lt;&gt;"",F19,"")</f>
        <v>　</v>
      </c>
      <c r="D237" s="123" t="s">
        <v>68</v>
      </c>
    </row>
    <row r="238" spans="2:4" x14ac:dyDescent="0.2">
      <c r="B238" s="341"/>
      <c r="C238" s="64" t="str">
        <f>IF(G19&lt;&gt;"",G19,"")</f>
        <v>　</v>
      </c>
      <c r="D238" s="121" t="s">
        <v>68</v>
      </c>
    </row>
    <row r="239" spans="2:4" x14ac:dyDescent="0.2">
      <c r="B239" s="339" t="str">
        <f>IF(D20&lt;&gt;"",D20,"")</f>
        <v/>
      </c>
      <c r="C239" s="60" t="str">
        <f>IF(E20&lt;&gt;"",E20,"")</f>
        <v>　</v>
      </c>
      <c r="D239" s="120" t="s">
        <v>68</v>
      </c>
    </row>
    <row r="240" spans="2:4" x14ac:dyDescent="0.2">
      <c r="B240" s="340"/>
      <c r="C240" s="135" t="str">
        <f>IF(F20&lt;&gt;"",F20,"")</f>
        <v>　</v>
      </c>
      <c r="D240" s="123" t="s">
        <v>68</v>
      </c>
    </row>
    <row r="241" spans="2:17" x14ac:dyDescent="0.2">
      <c r="B241" s="341"/>
      <c r="C241" s="64" t="str">
        <f>IF(G20&lt;&gt;"",G20,"")</f>
        <v>　</v>
      </c>
      <c r="D241" s="121" t="s">
        <v>68</v>
      </c>
    </row>
    <row r="242" spans="2:17" x14ac:dyDescent="0.2">
      <c r="B242" s="339" t="str">
        <f>IF(D21&lt;&gt;"",D21,"")</f>
        <v/>
      </c>
      <c r="C242" s="60" t="str">
        <f>IF(E21&lt;&gt;"",E21,"")</f>
        <v>　</v>
      </c>
      <c r="D242" s="120" t="s">
        <v>68</v>
      </c>
    </row>
    <row r="243" spans="2:17" x14ac:dyDescent="0.2">
      <c r="B243" s="340"/>
      <c r="C243" s="135" t="str">
        <f>IF(F21&lt;&gt;"",F21,"")</f>
        <v>　</v>
      </c>
      <c r="D243" s="123" t="s">
        <v>68</v>
      </c>
    </row>
    <row r="244" spans="2:17" x14ac:dyDescent="0.2">
      <c r="B244" s="341"/>
      <c r="C244" s="64" t="str">
        <f>IF(G21&lt;&gt;"",G21,"")</f>
        <v>　</v>
      </c>
      <c r="D244" s="121" t="s">
        <v>68</v>
      </c>
    </row>
    <row r="248" spans="2:17" ht="17.25" x14ac:dyDescent="0.2">
      <c r="B248" s="38" t="s">
        <v>315</v>
      </c>
      <c r="C248" s="38"/>
      <c r="E248" s="108" t="s">
        <v>313</v>
      </c>
      <c r="L248" s="45"/>
      <c r="M248" s="173"/>
      <c r="N248" s="173"/>
      <c r="O248" s="173"/>
      <c r="P248" s="173"/>
      <c r="Q248" s="173"/>
    </row>
    <row r="249" spans="2:17" ht="14.25" x14ac:dyDescent="0.2">
      <c r="B249" s="156" t="s">
        <v>373</v>
      </c>
      <c r="C249" s="13" t="str">
        <f>CONCATENATE(I7,"℃")</f>
        <v>℃</v>
      </c>
      <c r="D249" s="173" t="s">
        <v>89</v>
      </c>
      <c r="E249" s="173" t="s">
        <v>89</v>
      </c>
      <c r="F249" s="173" t="s">
        <v>88</v>
      </c>
      <c r="G249" s="173" t="s">
        <v>88</v>
      </c>
      <c r="H249" s="173" t="s">
        <v>89</v>
      </c>
      <c r="I249" s="173" t="s">
        <v>89</v>
      </c>
      <c r="J249" s="173" t="s">
        <v>90</v>
      </c>
      <c r="K249" s="184" t="s">
        <v>417</v>
      </c>
      <c r="L249" s="154"/>
      <c r="M249" s="173"/>
      <c r="N249" s="154"/>
      <c r="O249" s="173"/>
      <c r="P249" s="173"/>
      <c r="Q249" s="173"/>
    </row>
    <row r="250" spans="2:17" ht="13.5" customHeight="1" x14ac:dyDescent="0.2">
      <c r="B250" s="342" t="s">
        <v>70</v>
      </c>
      <c r="C250" s="343"/>
      <c r="D250" s="46" t="s">
        <v>28</v>
      </c>
      <c r="E250" s="46" t="s">
        <v>94</v>
      </c>
      <c r="F250" s="47" t="s">
        <v>95</v>
      </c>
      <c r="G250" s="46" t="s">
        <v>96</v>
      </c>
      <c r="H250" s="48" t="s">
        <v>86</v>
      </c>
      <c r="I250" s="46" t="s">
        <v>23</v>
      </c>
      <c r="J250" s="336" t="s">
        <v>97</v>
      </c>
      <c r="K250" s="336"/>
      <c r="L250" s="155" t="s">
        <v>98</v>
      </c>
      <c r="M250" s="173"/>
      <c r="N250" s="154" t="s">
        <v>103</v>
      </c>
      <c r="O250" s="154" t="s">
        <v>103</v>
      </c>
      <c r="P250" s="173" t="s">
        <v>104</v>
      </c>
      <c r="Q250" s="173"/>
    </row>
    <row r="251" spans="2:17" x14ac:dyDescent="0.2">
      <c r="B251" s="333" t="str">
        <f>IF(D12&lt;&gt;"",D12,"")</f>
        <v/>
      </c>
      <c r="C251" s="117" t="str">
        <f>IF(E12&lt;&gt;"",E12,"")</f>
        <v>　</v>
      </c>
      <c r="D251" s="61" t="str">
        <f>IF(B251&lt;&gt;"",IF(D215&lt;&gt;"選択してください",D215,"未選択"),"")</f>
        <v/>
      </c>
      <c r="E251" s="145" t="str">
        <f t="shared" ref="E251:E280" si="47">IF(D106&lt;&gt;"",D106,"")</f>
        <v/>
      </c>
      <c r="F251" s="141"/>
      <c r="G251" s="141"/>
      <c r="H251" s="145">
        <f>IF(P251&lt;&gt;"",P251,"")</f>
        <v>0</v>
      </c>
      <c r="I251" s="146" t="str">
        <f>IF(B251&lt;&gt;"",IF(AN179&lt;&gt;"",AN179,"未入力"),"")</f>
        <v/>
      </c>
      <c r="J251" s="152" t="str">
        <f>IF(B251&lt;&gt;"",IF(D251="無",1,IF(I251=0,1,IF(AN179=1,1,IF(D251="有",IF(AN179+P251&lt;=1,1,IF(AN179+P251&lt;=2,2,IF(AN179+P251&lt;=4,4,IF(AN179+P251&gt;=5,6,"")))),"")))),"")</f>
        <v/>
      </c>
      <c r="K251" s="337" t="str">
        <f>IF(B251&lt;&gt;"",IF(I7&lt;&gt;"",IF(MAX(J251:J253)&lt;&gt;0,MAX(J251:J253),""),"施工環境温度未入力"),"")</f>
        <v/>
      </c>
      <c r="L251" s="154">
        <f>I7</f>
        <v>0</v>
      </c>
      <c r="M251" s="173"/>
      <c r="N251" s="154" t="b">
        <f t="shared" ref="N251:N280" si="48">IF(D251&lt;&gt;"",IF(OR(E251&lt;&gt;"",F251&lt;&gt;""),IF(OR(L251&gt;=E251,L251&gt;=F251),1),""))</f>
        <v>0</v>
      </c>
      <c r="O251" s="173" t="b">
        <f t="shared" ref="O251:O280" si="49">IF(D251&lt;&gt;"",IF(G251&lt;&gt;"",IF(L251&gt;=G251,2,""),""))</f>
        <v>0</v>
      </c>
      <c r="P251" s="173">
        <f>MAX(N251:O251)</f>
        <v>0</v>
      </c>
      <c r="Q251" s="173"/>
    </row>
    <row r="252" spans="2:17" ht="13.5" customHeight="1" x14ac:dyDescent="0.2">
      <c r="B252" s="334"/>
      <c r="C252" s="144" t="str">
        <f>IF(F12&lt;&gt;"",F12,"")</f>
        <v/>
      </c>
      <c r="D252" s="149" t="str">
        <f>IF(B251&lt;&gt;"",IF(D216&lt;&gt;"選択してください",D216,"未選択"),"")</f>
        <v/>
      </c>
      <c r="E252" s="150" t="str">
        <f t="shared" si="47"/>
        <v/>
      </c>
      <c r="F252" s="143"/>
      <c r="G252" s="143"/>
      <c r="H252" s="150">
        <f>IF(P252&lt;&gt;"",P252,"")</f>
        <v>0</v>
      </c>
      <c r="I252" s="151" t="str">
        <f>IF(B251&lt;&gt;"",IF(AN180&lt;&gt;"",AN180,"未入力"),"")</f>
        <v/>
      </c>
      <c r="J252" s="150" t="str">
        <f>IF(B251&lt;&gt;"",IF(D252="無",1,IF(I252=0,1,IF(AN180=1,1,IF(D252="有",IF(AN180+P252&lt;=1,1,IF(AN180+P252&lt;=2,2,IF(AN180+P252&lt;=4,4,IF(AN180+P252&gt;=5,6,"")))),"")))),"")</f>
        <v/>
      </c>
      <c r="K252" s="338"/>
      <c r="L252" s="154">
        <f>I7</f>
        <v>0</v>
      </c>
      <c r="M252" s="173"/>
      <c r="N252" s="154" t="b">
        <f t="shared" si="48"/>
        <v>0</v>
      </c>
      <c r="O252" s="173" t="b">
        <f t="shared" si="49"/>
        <v>0</v>
      </c>
      <c r="P252" s="173">
        <f t="shared" ref="P252:P280" si="50">MAX(N252:O252)</f>
        <v>0</v>
      </c>
      <c r="Q252" s="173"/>
    </row>
    <row r="253" spans="2:17" ht="13.5" customHeight="1" x14ac:dyDescent="0.2">
      <c r="B253" s="335"/>
      <c r="C253" s="118" t="str">
        <f>IF(G12&lt;&gt;"",G12,"")</f>
        <v/>
      </c>
      <c r="D253" s="65" t="str">
        <f>IF(B251&lt;&gt;"",IF(D217&lt;&gt;"選択してください",D217,"未選択"),"")</f>
        <v/>
      </c>
      <c r="E253" s="157" t="str">
        <f t="shared" si="47"/>
        <v/>
      </c>
      <c r="F253" s="142"/>
      <c r="G253" s="142"/>
      <c r="H253" s="157">
        <f t="shared" ref="H253:H280" si="51">IF(P253&lt;&gt;"",P253,"")</f>
        <v>0</v>
      </c>
      <c r="I253" s="158" t="str">
        <f>IF(B251&lt;&gt;"",IF(AN181&lt;&gt;"",AN181,"未入力"),"")</f>
        <v/>
      </c>
      <c r="J253" s="159" t="str">
        <f>IF(B251&lt;&gt;"",IF(D253="無",1,IF(I253=0,1,IF(AN181=1,1,IF(D253="有",IF(AN181+P253&lt;=1,1,IF(AN181+P253&lt;=2,2,IF(AN181+P253&lt;=4,4,IF(AN181+P253&gt;=5,6,"")))),"")))),"")</f>
        <v/>
      </c>
      <c r="K253" s="338"/>
      <c r="L253" s="154">
        <f>I7</f>
        <v>0</v>
      </c>
      <c r="M253" s="173"/>
      <c r="N253" s="154" t="b">
        <f t="shared" si="48"/>
        <v>0</v>
      </c>
      <c r="O253" s="173" t="b">
        <f t="shared" si="49"/>
        <v>0</v>
      </c>
      <c r="P253" s="173">
        <f t="shared" si="50"/>
        <v>0</v>
      </c>
      <c r="Q253" s="173"/>
    </row>
    <row r="254" spans="2:17" x14ac:dyDescent="0.2">
      <c r="B254" s="333" t="str">
        <f>IF(D13&lt;&gt;"",D13,"")</f>
        <v/>
      </c>
      <c r="C254" s="117" t="str">
        <f>IF(E13&lt;&gt;"",E13,"")</f>
        <v/>
      </c>
      <c r="D254" s="61" t="str">
        <f>IF(B254&lt;&gt;"",IF(D218&lt;&gt;"選択してください",D218,"未選択"),"")</f>
        <v/>
      </c>
      <c r="E254" s="145" t="str">
        <f t="shared" si="47"/>
        <v/>
      </c>
      <c r="F254" s="141"/>
      <c r="G254" s="141"/>
      <c r="H254" s="145">
        <f t="shared" si="51"/>
        <v>0</v>
      </c>
      <c r="I254" s="146" t="str">
        <f>IF(B254&lt;&gt;"",IF(AN182&lt;&gt;"",AN182,"未入力"),"")</f>
        <v/>
      </c>
      <c r="J254" s="152" t="str">
        <f>IF(B254&lt;&gt;"",IF(D254="無",1,IF(I254=0,1,IF(AN182=1,1,IF(D254="有",IF(AN182+P254&lt;=1,1,IF(AN182+P254&lt;=2,2,IF(AN182+P254&lt;=4,4,IF(AN182+P254&gt;=5,6,"")))),"")))),"")</f>
        <v/>
      </c>
      <c r="K254" s="337" t="str">
        <f>IF(B254&lt;&gt;"",IF(I7&lt;&gt;"",IF(MAX(J254:J256)&lt;&gt;0,MAX(J254:J256),""),"施工環境温度未入力"),"")</f>
        <v/>
      </c>
      <c r="L254" s="154">
        <f>I7</f>
        <v>0</v>
      </c>
      <c r="M254" s="173"/>
      <c r="N254" s="154" t="b">
        <f t="shared" si="48"/>
        <v>0</v>
      </c>
      <c r="O254" s="173" t="b">
        <f t="shared" si="49"/>
        <v>0</v>
      </c>
      <c r="P254" s="173">
        <f t="shared" si="50"/>
        <v>0</v>
      </c>
      <c r="Q254" s="173"/>
    </row>
    <row r="255" spans="2:17" ht="13.5" customHeight="1" x14ac:dyDescent="0.2">
      <c r="B255" s="334"/>
      <c r="C255" s="144" t="str">
        <f>IF(F13&lt;&gt;"",F13,"")</f>
        <v/>
      </c>
      <c r="D255" s="149" t="str">
        <f>IF(B254&lt;&gt;"",IF(D219&lt;&gt;"選択してください",D219,"未選択"),"")</f>
        <v/>
      </c>
      <c r="E255" s="150" t="str">
        <f t="shared" si="47"/>
        <v/>
      </c>
      <c r="F255" s="143"/>
      <c r="G255" s="143"/>
      <c r="H255" s="150">
        <f t="shared" si="51"/>
        <v>0</v>
      </c>
      <c r="I255" s="151" t="str">
        <f>IF(B254&lt;&gt;"",IF(AN183&lt;&gt;"",AN183,"未入力"),"")</f>
        <v/>
      </c>
      <c r="J255" s="150" t="str">
        <f>IF(B254&lt;&gt;"",IF(D255="無",1,IF(I255=0,1,IF(AN183=1,1,IF(D255="有",IF(AN183+P255&lt;=1,1,IF(AN183+P255&lt;=2,2,IF(AN183+P255&lt;=4,4,IF(AN183+P255&gt;=5,6,"")))),"")))),"")</f>
        <v/>
      </c>
      <c r="K255" s="338"/>
      <c r="L255" s="154">
        <f>I7</f>
        <v>0</v>
      </c>
      <c r="M255" s="173"/>
      <c r="N255" s="154" t="b">
        <f t="shared" si="48"/>
        <v>0</v>
      </c>
      <c r="O255" s="173" t="b">
        <f t="shared" si="49"/>
        <v>0</v>
      </c>
      <c r="P255" s="173">
        <f t="shared" si="50"/>
        <v>0</v>
      </c>
      <c r="Q255" s="173"/>
    </row>
    <row r="256" spans="2:17" ht="13.5" customHeight="1" x14ac:dyDescent="0.2">
      <c r="B256" s="335"/>
      <c r="C256" s="118" t="str">
        <f>IF(G13&lt;&gt;"",G13,"")</f>
        <v/>
      </c>
      <c r="D256" s="65" t="str">
        <f>IF(B254&lt;&gt;"",IF(D220&lt;&gt;"選択してください",D220,"未選択"),"")</f>
        <v/>
      </c>
      <c r="E256" s="157" t="str">
        <f t="shared" si="47"/>
        <v/>
      </c>
      <c r="F256" s="142"/>
      <c r="G256" s="142"/>
      <c r="H256" s="157">
        <f t="shared" si="51"/>
        <v>0</v>
      </c>
      <c r="I256" s="158" t="str">
        <f>IF(B254&lt;&gt;"",IF(AN184&lt;&gt;"",AN184,"未入力"),"")</f>
        <v/>
      </c>
      <c r="J256" s="159" t="str">
        <f>IF(B254&lt;&gt;"",IF(D256="無",1,IF(I256=0,1,IF(AN184=1,1,IF(D256="有",IF(AN184+P256&lt;=1,1,IF(AN184+P256&lt;=2,2,IF(AN184+P256&lt;=4,4,IF(AN184+P256&gt;=5,6,"")))),"")))),"")</f>
        <v/>
      </c>
      <c r="K256" s="338"/>
      <c r="L256" s="154">
        <f>I7</f>
        <v>0</v>
      </c>
      <c r="M256" s="173"/>
      <c r="N256" s="154" t="b">
        <f t="shared" si="48"/>
        <v>0</v>
      </c>
      <c r="O256" s="173" t="b">
        <f t="shared" si="49"/>
        <v>0</v>
      </c>
      <c r="P256" s="173">
        <f t="shared" si="50"/>
        <v>0</v>
      </c>
      <c r="Q256" s="173"/>
    </row>
    <row r="257" spans="2:17" x14ac:dyDescent="0.2">
      <c r="B257" s="333" t="str">
        <f>IF(D14&lt;&gt;"",D14,"")</f>
        <v/>
      </c>
      <c r="C257" s="117" t="str">
        <f>IF(E14&lt;&gt;"",E14,"")</f>
        <v/>
      </c>
      <c r="D257" s="61" t="str">
        <f>IF(B257&lt;&gt;"",IF(D221&lt;&gt;"選択してください",D221,"未選択"),"")</f>
        <v/>
      </c>
      <c r="E257" s="145" t="str">
        <f t="shared" si="47"/>
        <v/>
      </c>
      <c r="F257" s="141"/>
      <c r="G257" s="141"/>
      <c r="H257" s="145">
        <f t="shared" si="51"/>
        <v>0</v>
      </c>
      <c r="I257" s="146" t="str">
        <f>IF(B257&lt;&gt;"",IF(AN185&lt;&gt;"",AN185,"未入力"),"")</f>
        <v/>
      </c>
      <c r="J257" s="152" t="str">
        <f t="shared" ref="J257:J275" si="52">IF(B257&lt;&gt;"",IF(D257="無",1,IF(I257=0,1,IF(AN185=1,1,IF(D257="有",IF(AN185+P257&lt;=1,1,IF(AN185+P257&lt;=2,2,IF(AN185+P257&lt;=4,4,IF(AN185+P257&gt;=5,6,"")))),"")))),"")</f>
        <v/>
      </c>
      <c r="K257" s="337" t="str">
        <f>IF(B257&lt;&gt;"",IF(I7&lt;&gt;"",IF(MAX(J257:J259)&lt;&gt;0,MAX(J257:J259),""),"施工環境温度未入力"),"")</f>
        <v/>
      </c>
      <c r="L257" s="154">
        <f>I7</f>
        <v>0</v>
      </c>
      <c r="M257" s="173"/>
      <c r="N257" s="154" t="b">
        <f t="shared" si="48"/>
        <v>0</v>
      </c>
      <c r="O257" s="173" t="b">
        <f t="shared" si="49"/>
        <v>0</v>
      </c>
      <c r="P257" s="173">
        <f t="shared" si="50"/>
        <v>0</v>
      </c>
      <c r="Q257" s="173"/>
    </row>
    <row r="258" spans="2:17" ht="13.5" customHeight="1" x14ac:dyDescent="0.2">
      <c r="B258" s="334"/>
      <c r="C258" s="144" t="str">
        <f>IF(F14&lt;&gt;"",F14,"")</f>
        <v/>
      </c>
      <c r="D258" s="149" t="str">
        <f>IF(B257&lt;&gt;"",IF(D222&lt;&gt;"選択してください",D222,"未選択"),"")</f>
        <v/>
      </c>
      <c r="E258" s="150" t="str">
        <f t="shared" si="47"/>
        <v/>
      </c>
      <c r="F258" s="143"/>
      <c r="G258" s="143"/>
      <c r="H258" s="150">
        <f t="shared" si="51"/>
        <v>0</v>
      </c>
      <c r="I258" s="151" t="str">
        <f>IF(B257&lt;&gt;"",IF(AN186&lt;&gt;"",AN186,"未入力"),"")</f>
        <v/>
      </c>
      <c r="J258" s="150" t="str">
        <f>IF(B257&lt;&gt;"",IF(D258="無",1,IF(I258=0,1,IF(AN186=1,1,IF(D258="有",IF(AN186+P258&lt;=1,1,IF(AN186+P258&lt;=2,2,IF(AN186+P258&lt;=4,4,IF(AN186+P258&gt;=5,6,"")))),"")))),"")</f>
        <v/>
      </c>
      <c r="K258" s="338"/>
      <c r="L258" s="154">
        <f>I7</f>
        <v>0</v>
      </c>
      <c r="M258" s="173"/>
      <c r="N258" s="154" t="b">
        <f t="shared" si="48"/>
        <v>0</v>
      </c>
      <c r="O258" s="173" t="b">
        <f t="shared" si="49"/>
        <v>0</v>
      </c>
      <c r="P258" s="173">
        <f t="shared" si="50"/>
        <v>0</v>
      </c>
      <c r="Q258" s="173"/>
    </row>
    <row r="259" spans="2:17" ht="13.5" customHeight="1" x14ac:dyDescent="0.2">
      <c r="B259" s="335"/>
      <c r="C259" s="118" t="str">
        <f>IF(G14&lt;&gt;"",G14,"")</f>
        <v/>
      </c>
      <c r="D259" s="65" t="str">
        <f>IF(B257&lt;&gt;"",IF(D223&lt;&gt;"選択してください",D223,"未選択"),"")</f>
        <v/>
      </c>
      <c r="E259" s="157" t="str">
        <f t="shared" si="47"/>
        <v/>
      </c>
      <c r="F259" s="142"/>
      <c r="G259" s="142"/>
      <c r="H259" s="157">
        <f t="shared" si="51"/>
        <v>0</v>
      </c>
      <c r="I259" s="158" t="str">
        <f>IF(B257&lt;&gt;"",IF(AN187&lt;&gt;"",AN187,"未入力"),"")</f>
        <v/>
      </c>
      <c r="J259" s="159" t="str">
        <f>IF(B257&lt;&gt;"",IF(D259="無",1,IF(I259=0,1,IF(AN187=1,1,IF(D259="有",IF(AN187+P259&lt;=1,1,IF(AN187+P259&lt;=2,2,IF(AN187+P259&lt;=4,4,IF(AN187+P259&gt;=5,6,"")))),"")))),"")</f>
        <v/>
      </c>
      <c r="K259" s="338"/>
      <c r="L259" s="154">
        <f>I7</f>
        <v>0</v>
      </c>
      <c r="M259" s="173"/>
      <c r="N259" s="154" t="b">
        <f t="shared" si="48"/>
        <v>0</v>
      </c>
      <c r="O259" s="173" t="b">
        <f t="shared" si="49"/>
        <v>0</v>
      </c>
      <c r="P259" s="173">
        <f t="shared" si="50"/>
        <v>0</v>
      </c>
      <c r="Q259" s="173"/>
    </row>
    <row r="260" spans="2:17" x14ac:dyDescent="0.2">
      <c r="B260" s="333" t="str">
        <f>IF(D15&lt;&gt;"",D15,"")</f>
        <v/>
      </c>
      <c r="C260" s="117" t="str">
        <f>IF(E15&lt;&gt;"",E15,"")</f>
        <v>　</v>
      </c>
      <c r="D260" s="61" t="str">
        <f>IF(B260&lt;&gt;"",IF(D224&lt;&gt;"選択してください",D224,"未選択"),"")</f>
        <v/>
      </c>
      <c r="E260" s="145" t="str">
        <f t="shared" si="47"/>
        <v/>
      </c>
      <c r="F260" s="141"/>
      <c r="G260" s="141"/>
      <c r="H260" s="145">
        <f t="shared" si="51"/>
        <v>0</v>
      </c>
      <c r="I260" s="146" t="str">
        <f>IF(B260&lt;&gt;"",IF(AN188&lt;&gt;"",AN188,"未入力"),"")</f>
        <v/>
      </c>
      <c r="J260" s="152" t="str">
        <f>IF(B260&lt;&gt;"",IF(D260="無",1,IF(I260=0,1,IF(AN188=1,1,IF(D260="有",IF(AN188+P260&lt;=1,1,IF(AN188+P260&lt;=2,2,IF(AN188+P260&lt;=4,4,IF(AN188+P260&gt;=5,6,"")))),"")))),"")</f>
        <v/>
      </c>
      <c r="K260" s="337" t="str">
        <f>IF(B260&lt;&gt;"",IF(I7&lt;&gt;"",IF(MAX(J260:J262)&lt;&gt;0,MAX(J260:J262),""),"施工環境温度未入力"),"")</f>
        <v/>
      </c>
      <c r="L260" s="154">
        <f>I7</f>
        <v>0</v>
      </c>
      <c r="M260" s="173"/>
      <c r="N260" s="154" t="b">
        <f t="shared" si="48"/>
        <v>0</v>
      </c>
      <c r="O260" s="173" t="b">
        <f t="shared" si="49"/>
        <v>0</v>
      </c>
      <c r="P260" s="173">
        <f t="shared" si="50"/>
        <v>0</v>
      </c>
      <c r="Q260" s="173"/>
    </row>
    <row r="261" spans="2:17" ht="13.5" customHeight="1" x14ac:dyDescent="0.2">
      <c r="B261" s="334"/>
      <c r="C261" s="144" t="str">
        <f>IF(F15&lt;&gt;"",F15,"")</f>
        <v>　</v>
      </c>
      <c r="D261" s="149" t="str">
        <f>IF(B260&lt;&gt;"",IF(D225&lt;&gt;"選択してください",D225,"未選択"),"")</f>
        <v/>
      </c>
      <c r="E261" s="150" t="str">
        <f t="shared" si="47"/>
        <v/>
      </c>
      <c r="F261" s="143"/>
      <c r="G261" s="143"/>
      <c r="H261" s="150">
        <f t="shared" si="51"/>
        <v>0</v>
      </c>
      <c r="I261" s="151" t="str">
        <f>IF(B260&lt;&gt;"",IF(AN189&lt;&gt;"",AN189,"未入力"),"")</f>
        <v/>
      </c>
      <c r="J261" s="150" t="str">
        <f>IF(B260&lt;&gt;"",IF(D261="無",1,IF(I261=0,1,IF(AN189=1,1,IF(D261="有",IF(AN189+P261&lt;=1,1,IF(AN189+P261&lt;=2,2,IF(AN189+P261&lt;=4,4,IF(AN189+P261&gt;=5,6,"")))),"")))),"")</f>
        <v/>
      </c>
      <c r="K261" s="338"/>
      <c r="L261" s="154">
        <f>I7</f>
        <v>0</v>
      </c>
      <c r="M261" s="173"/>
      <c r="N261" s="154" t="b">
        <f t="shared" si="48"/>
        <v>0</v>
      </c>
      <c r="O261" s="173" t="b">
        <f t="shared" si="49"/>
        <v>0</v>
      </c>
      <c r="P261" s="173">
        <f t="shared" si="50"/>
        <v>0</v>
      </c>
      <c r="Q261" s="173"/>
    </row>
    <row r="262" spans="2:17" ht="13.5" customHeight="1" x14ac:dyDescent="0.2">
      <c r="B262" s="335"/>
      <c r="C262" s="118" t="str">
        <f>IF(G15&lt;&gt;"",G15,"")</f>
        <v>　</v>
      </c>
      <c r="D262" s="65" t="str">
        <f>IF(B260&lt;&gt;"",IF(D226&lt;&gt;"選択してください",D226,"未選択"),"")</f>
        <v/>
      </c>
      <c r="E262" s="157" t="str">
        <f t="shared" si="47"/>
        <v/>
      </c>
      <c r="F262" s="142"/>
      <c r="G262" s="142"/>
      <c r="H262" s="157">
        <f t="shared" si="51"/>
        <v>0</v>
      </c>
      <c r="I262" s="158" t="str">
        <f>IF(B260&lt;&gt;"",IF(AN190&lt;&gt;"",AN190,"未入力"),"")</f>
        <v/>
      </c>
      <c r="J262" s="159" t="str">
        <f>IF(B260&lt;&gt;"",IF(D262="無",1,IF(I262=0,1,IF(AN190=1,1,IF(D262="有",IF(AN190+P262&lt;=1,1,IF(AN190+P262&lt;=2,2,IF(AN190+P262&lt;=4,4,IF(AN190+P262&gt;=5,6,"")))),"")))),"")</f>
        <v/>
      </c>
      <c r="K262" s="338"/>
      <c r="L262" s="154">
        <f>I7</f>
        <v>0</v>
      </c>
      <c r="M262" s="173"/>
      <c r="N262" s="154" t="b">
        <f t="shared" si="48"/>
        <v>0</v>
      </c>
      <c r="O262" s="173" t="b">
        <f t="shared" si="49"/>
        <v>0</v>
      </c>
      <c r="P262" s="173">
        <f t="shared" si="50"/>
        <v>0</v>
      </c>
      <c r="Q262" s="173"/>
    </row>
    <row r="263" spans="2:17" x14ac:dyDescent="0.2">
      <c r="B263" s="333" t="str">
        <f>IF(D16&lt;&gt;"",D16,"")</f>
        <v/>
      </c>
      <c r="C263" s="117" t="str">
        <f>IF(E16&lt;&gt;"",E16,"")</f>
        <v>　</v>
      </c>
      <c r="D263" s="61" t="str">
        <f>IF(B263&lt;&gt;"",IF(D227&lt;&gt;"選択してください",D227,"未選択"),"")</f>
        <v/>
      </c>
      <c r="E263" s="145" t="str">
        <f t="shared" si="47"/>
        <v/>
      </c>
      <c r="F263" s="141"/>
      <c r="G263" s="141"/>
      <c r="H263" s="145">
        <f t="shared" si="51"/>
        <v>0</v>
      </c>
      <c r="I263" s="146" t="str">
        <f>IF(B263&lt;&gt;"",IF(AN191&lt;&gt;"",AN191,"未入力"),"")</f>
        <v/>
      </c>
      <c r="J263" s="152" t="str">
        <f t="shared" si="52"/>
        <v/>
      </c>
      <c r="K263" s="337" t="str">
        <f>IF(B263&lt;&gt;"",IF(I7&lt;&gt;"",IF(MAX(J263:J265)&lt;&gt;0,MAX(J263:J265),""),"施工環境温度未入力"),"")</f>
        <v/>
      </c>
      <c r="L263" s="154">
        <f>I7</f>
        <v>0</v>
      </c>
      <c r="M263" s="173"/>
      <c r="N263" s="154" t="b">
        <f t="shared" si="48"/>
        <v>0</v>
      </c>
      <c r="O263" s="173" t="b">
        <f t="shared" si="49"/>
        <v>0</v>
      </c>
      <c r="P263" s="173">
        <f t="shared" si="50"/>
        <v>0</v>
      </c>
      <c r="Q263" s="173"/>
    </row>
    <row r="264" spans="2:17" ht="13.5" customHeight="1" x14ac:dyDescent="0.2">
      <c r="B264" s="334"/>
      <c r="C264" s="144" t="str">
        <f>IF(F16&lt;&gt;"",F16,"")</f>
        <v>　</v>
      </c>
      <c r="D264" s="149" t="str">
        <f>IF(B263&lt;&gt;"",IF(D228&lt;&gt;"選択してください",D228,"未選択"),"")</f>
        <v/>
      </c>
      <c r="E264" s="150" t="str">
        <f t="shared" si="47"/>
        <v/>
      </c>
      <c r="F264" s="143"/>
      <c r="G264" s="143"/>
      <c r="H264" s="150">
        <f t="shared" si="51"/>
        <v>0</v>
      </c>
      <c r="I264" s="151" t="str">
        <f>IF(B263&lt;&gt;"",IF(AN192&lt;&gt;"",AN192,"未入力"),"")</f>
        <v/>
      </c>
      <c r="J264" s="150" t="str">
        <f>IF(B263&lt;&gt;"",IF(D264="無",1,IF(I264=0,1,IF(AN192=1,1,IF(D264="有",IF(AN192+P264&lt;=1,1,IF(AN192+P264&lt;=2,2,IF(AN192+P264&lt;=4,4,IF(AN192+P264&gt;=5,6,"")))),"")))),"")</f>
        <v/>
      </c>
      <c r="K264" s="338"/>
      <c r="L264" s="154">
        <f>I7</f>
        <v>0</v>
      </c>
      <c r="M264" s="173"/>
      <c r="N264" s="154" t="b">
        <f t="shared" si="48"/>
        <v>0</v>
      </c>
      <c r="O264" s="173" t="b">
        <f t="shared" si="49"/>
        <v>0</v>
      </c>
      <c r="P264" s="173">
        <f t="shared" si="50"/>
        <v>0</v>
      </c>
      <c r="Q264" s="173"/>
    </row>
    <row r="265" spans="2:17" ht="13.5" customHeight="1" x14ac:dyDescent="0.2">
      <c r="B265" s="335"/>
      <c r="C265" s="118" t="str">
        <f>IF(G16&lt;&gt;"",G16,"")</f>
        <v>　</v>
      </c>
      <c r="D265" s="65" t="str">
        <f>IF(B263&lt;&gt;"",IF(D229&lt;&gt;"選択してください",D229,"未選択"),"")</f>
        <v/>
      </c>
      <c r="E265" s="157" t="str">
        <f t="shared" si="47"/>
        <v/>
      </c>
      <c r="F265" s="142"/>
      <c r="G265" s="142"/>
      <c r="H265" s="157">
        <f t="shared" si="51"/>
        <v>0</v>
      </c>
      <c r="I265" s="158" t="str">
        <f>IF(B263&lt;&gt;"",IF(AN193&lt;&gt;"",AN193,"未入力"),"")</f>
        <v/>
      </c>
      <c r="J265" s="159" t="str">
        <f>IF(B263&lt;&gt;"",IF(D265="無",1,IF(I265=0,1,IF(AN193=1,1,IF(D265="有",IF(AN193+P265&lt;=1,1,IF(AN193+P265&lt;=2,2,IF(AN193+P265&lt;=4,4,IF(AN193+P265&gt;=5,6,"")))),"")))),"")</f>
        <v/>
      </c>
      <c r="K265" s="338"/>
      <c r="L265" s="154">
        <f>I7</f>
        <v>0</v>
      </c>
      <c r="M265" s="173"/>
      <c r="N265" s="154" t="b">
        <f t="shared" si="48"/>
        <v>0</v>
      </c>
      <c r="O265" s="173" t="b">
        <f t="shared" si="49"/>
        <v>0</v>
      </c>
      <c r="P265" s="173">
        <f t="shared" si="50"/>
        <v>0</v>
      </c>
      <c r="Q265" s="173"/>
    </row>
    <row r="266" spans="2:17" x14ac:dyDescent="0.2">
      <c r="B266" s="333" t="str">
        <f>IF(D17&lt;&gt;"",D17,"")</f>
        <v/>
      </c>
      <c r="C266" s="117" t="str">
        <f>IF(E17&lt;&gt;"",E17,"")</f>
        <v>　</v>
      </c>
      <c r="D266" s="61" t="str">
        <f>IF(B266&lt;&gt;"",IF(D230&lt;&gt;"選択してください",D230,"未選択"),"")</f>
        <v/>
      </c>
      <c r="E266" s="145" t="str">
        <f t="shared" si="47"/>
        <v/>
      </c>
      <c r="F266" s="141"/>
      <c r="G266" s="141"/>
      <c r="H266" s="145">
        <f t="shared" si="51"/>
        <v>0</v>
      </c>
      <c r="I266" s="146" t="str">
        <f>IF(B266&lt;&gt;"",IF(AN194&lt;&gt;"",AN194,"未入力"),"")</f>
        <v/>
      </c>
      <c r="J266" s="152" t="str">
        <f t="shared" si="52"/>
        <v/>
      </c>
      <c r="K266" s="337" t="str">
        <f>IF(B266&lt;&gt;"",IF(I7&lt;&gt;"",IF(MAX(J266:J268)&lt;&gt;0,MAX(J266:J268),""),"施工環境温度未入力"),"")</f>
        <v/>
      </c>
      <c r="L266" s="154">
        <f>I7</f>
        <v>0</v>
      </c>
      <c r="M266" s="173"/>
      <c r="N266" s="154" t="b">
        <f t="shared" si="48"/>
        <v>0</v>
      </c>
      <c r="O266" s="173" t="b">
        <f t="shared" si="49"/>
        <v>0</v>
      </c>
      <c r="P266" s="173">
        <f t="shared" si="50"/>
        <v>0</v>
      </c>
      <c r="Q266" s="173"/>
    </row>
    <row r="267" spans="2:17" ht="13.5" customHeight="1" x14ac:dyDescent="0.2">
      <c r="B267" s="334"/>
      <c r="C267" s="144" t="str">
        <f>IF(F17&lt;&gt;"",F17,"")</f>
        <v>　</v>
      </c>
      <c r="D267" s="149" t="str">
        <f>IF(B266&lt;&gt;"",IF(D231&lt;&gt;"選択してください",D231,"未選択"),"")</f>
        <v/>
      </c>
      <c r="E267" s="150" t="str">
        <f t="shared" si="47"/>
        <v/>
      </c>
      <c r="F267" s="143"/>
      <c r="G267" s="143"/>
      <c r="H267" s="150">
        <f t="shared" si="51"/>
        <v>0</v>
      </c>
      <c r="I267" s="151" t="str">
        <f>IF(B266&lt;&gt;"",IF(AN195&lt;&gt;"",AN195,"未入力"),"")</f>
        <v/>
      </c>
      <c r="J267" s="150" t="str">
        <f>IF(B266&lt;&gt;"",IF(D267="無",1,IF(I267=0,1,IF(AN195=1,1,IF(D267="有",IF(AN195+P267&lt;=1,1,IF(AN195+P267&lt;=2,2,IF(AN195+P267&lt;=4,4,IF(AN195+P267&gt;=5,6,"")))),"")))),"")</f>
        <v/>
      </c>
      <c r="K267" s="338"/>
      <c r="L267" s="154">
        <f>I7</f>
        <v>0</v>
      </c>
      <c r="M267" s="173"/>
      <c r="N267" s="154" t="b">
        <f t="shared" si="48"/>
        <v>0</v>
      </c>
      <c r="O267" s="173" t="b">
        <f t="shared" si="49"/>
        <v>0</v>
      </c>
      <c r="P267" s="173">
        <f t="shared" si="50"/>
        <v>0</v>
      </c>
      <c r="Q267" s="173"/>
    </row>
    <row r="268" spans="2:17" ht="13.5" customHeight="1" x14ac:dyDescent="0.2">
      <c r="B268" s="335"/>
      <c r="C268" s="118" t="str">
        <f>IF(G17&lt;&gt;"",G17,"")</f>
        <v>　</v>
      </c>
      <c r="D268" s="65" t="str">
        <f>IF(B266&lt;&gt;"",IF(D232&lt;&gt;"選択してください",D232,"未選択"),"")</f>
        <v/>
      </c>
      <c r="E268" s="157" t="str">
        <f t="shared" si="47"/>
        <v/>
      </c>
      <c r="F268" s="142"/>
      <c r="G268" s="142"/>
      <c r="H268" s="157">
        <f t="shared" si="51"/>
        <v>0</v>
      </c>
      <c r="I268" s="158" t="str">
        <f>IF(B266&lt;&gt;"",IF(AN196&lt;&gt;"",AN196,"未入力"),"")</f>
        <v/>
      </c>
      <c r="J268" s="159" t="str">
        <f>IF(B266&lt;&gt;"",IF(D268="無",1,IF(I268=0,1,IF(AN196=1,1,IF(D268="有",IF(AN196+P268&lt;=1,1,IF(AN196+P268&lt;=2,2,IF(AN196+P268&lt;=4,4,IF(AN196+P268&gt;=5,6,"")))),"")))),"")</f>
        <v/>
      </c>
      <c r="K268" s="338"/>
      <c r="L268" s="154">
        <f>I7</f>
        <v>0</v>
      </c>
      <c r="M268" s="173"/>
      <c r="N268" s="154" t="b">
        <f t="shared" si="48"/>
        <v>0</v>
      </c>
      <c r="O268" s="173" t="b">
        <f t="shared" si="49"/>
        <v>0</v>
      </c>
      <c r="P268" s="173">
        <f t="shared" si="50"/>
        <v>0</v>
      </c>
      <c r="Q268" s="173"/>
    </row>
    <row r="269" spans="2:17" x14ac:dyDescent="0.2">
      <c r="B269" s="333" t="str">
        <f>IF(D18&lt;&gt;"",D18,"")</f>
        <v/>
      </c>
      <c r="C269" s="117" t="str">
        <f>IF(E18&lt;&gt;"",E18,"")</f>
        <v>　</v>
      </c>
      <c r="D269" s="61" t="str">
        <f>IF(B269&lt;&gt;"",IF(D233&lt;&gt;"選択してください",D233,"未選択"),"")</f>
        <v/>
      </c>
      <c r="E269" s="145" t="str">
        <f t="shared" si="47"/>
        <v/>
      </c>
      <c r="F269" s="141"/>
      <c r="G269" s="141"/>
      <c r="H269" s="145">
        <f t="shared" si="51"/>
        <v>0</v>
      </c>
      <c r="I269" s="146" t="str">
        <f>IF(B269&lt;&gt;"",IF(AN197&lt;&gt;"",AN197,"未入力"),"")</f>
        <v/>
      </c>
      <c r="J269" s="152" t="str">
        <f>IF(B269&lt;&gt;"",IF(D269="無",1,IF(I269=0,1,IF(AN197=1,1,IF(D269="有",IF(AN197+P269&lt;=1,1,IF(AN197+P269&lt;=2,2,IF(AN197+P269&lt;=4,4,IF(AN197+P269&gt;=5,6,"")))),"")))),"")</f>
        <v/>
      </c>
      <c r="K269" s="337" t="str">
        <f>IF(B269&lt;&gt;"",IF(I7&lt;&gt;"",IF(MAX(J269:J271)&lt;&gt;0,MAX(J269:J271),""),"施工環境温度未入力"),"")</f>
        <v/>
      </c>
      <c r="L269" s="154">
        <f>I7</f>
        <v>0</v>
      </c>
      <c r="M269" s="173"/>
      <c r="N269" s="154" t="b">
        <f t="shared" si="48"/>
        <v>0</v>
      </c>
      <c r="O269" s="173" t="b">
        <f t="shared" si="49"/>
        <v>0</v>
      </c>
      <c r="P269" s="173">
        <f t="shared" si="50"/>
        <v>0</v>
      </c>
      <c r="Q269" s="173"/>
    </row>
    <row r="270" spans="2:17" ht="13.5" customHeight="1" x14ac:dyDescent="0.2">
      <c r="B270" s="334"/>
      <c r="C270" s="144" t="str">
        <f>IF(F18&lt;&gt;"",F18,"")</f>
        <v>　</v>
      </c>
      <c r="D270" s="149" t="str">
        <f>IF(B269&lt;&gt;"",IF(D234&lt;&gt;"選択してください",D234,"未選択"),"")</f>
        <v/>
      </c>
      <c r="E270" s="150" t="str">
        <f t="shared" si="47"/>
        <v/>
      </c>
      <c r="F270" s="143"/>
      <c r="G270" s="143"/>
      <c r="H270" s="150">
        <f t="shared" si="51"/>
        <v>0</v>
      </c>
      <c r="I270" s="151" t="str">
        <f>IF(B269&lt;&gt;"",IF(AN198&lt;&gt;"",AN198,"未入力"),"")</f>
        <v/>
      </c>
      <c r="J270" s="150" t="str">
        <f>IF(B269&lt;&gt;"",IF(D270="無",1,IF(I270=0,1,IF(AN198=1,1,IF(D270="有",IF(AN198+P270&lt;=1,1,IF(AN198+P270&lt;=2,2,IF(AN198+P270&lt;=4,4,IF(AN198+P270&gt;=5,6,"")))),"")))),"")</f>
        <v/>
      </c>
      <c r="K270" s="338"/>
      <c r="L270" s="154">
        <f>I7</f>
        <v>0</v>
      </c>
      <c r="M270" s="173"/>
      <c r="N270" s="154" t="b">
        <f t="shared" si="48"/>
        <v>0</v>
      </c>
      <c r="O270" s="173" t="b">
        <f t="shared" si="49"/>
        <v>0</v>
      </c>
      <c r="P270" s="173">
        <f t="shared" si="50"/>
        <v>0</v>
      </c>
      <c r="Q270" s="173"/>
    </row>
    <row r="271" spans="2:17" ht="13.5" customHeight="1" x14ac:dyDescent="0.2">
      <c r="B271" s="335"/>
      <c r="C271" s="118" t="str">
        <f>IF(G18&lt;&gt;"",G18,"")</f>
        <v>　</v>
      </c>
      <c r="D271" s="65" t="str">
        <f>IF(B269&lt;&gt;"",IF(D235&lt;&gt;"選択してください",D235,"未選択"),"")</f>
        <v/>
      </c>
      <c r="E271" s="157" t="str">
        <f t="shared" si="47"/>
        <v/>
      </c>
      <c r="F271" s="142"/>
      <c r="G271" s="142"/>
      <c r="H271" s="157">
        <f t="shared" si="51"/>
        <v>0</v>
      </c>
      <c r="I271" s="158" t="str">
        <f>IF(B269&lt;&gt;"",IF(AN199&lt;&gt;"",AN199,"未入力"),"")</f>
        <v/>
      </c>
      <c r="J271" s="159" t="str">
        <f>IF(B269&lt;&gt;"",IF(D271="無",1,IF(I271=0,1,IF(AN199=1,1,IF(D271="有",IF(AN199+P271&lt;=1,1,IF(AN199+P271&lt;=2,2,IF(AN199+P271&lt;=4,4,IF(AN199+P271&gt;=5,6,"")))),"")))),"")</f>
        <v/>
      </c>
      <c r="K271" s="338"/>
      <c r="L271" s="154">
        <f>I7</f>
        <v>0</v>
      </c>
      <c r="M271" s="173"/>
      <c r="N271" s="154" t="b">
        <f t="shared" si="48"/>
        <v>0</v>
      </c>
      <c r="O271" s="173" t="b">
        <f t="shared" si="49"/>
        <v>0</v>
      </c>
      <c r="P271" s="173">
        <f t="shared" si="50"/>
        <v>0</v>
      </c>
      <c r="Q271" s="173"/>
    </row>
    <row r="272" spans="2:17" x14ac:dyDescent="0.2">
      <c r="B272" s="333" t="str">
        <f>IF(D19&lt;&gt;"",D19,"")</f>
        <v/>
      </c>
      <c r="C272" s="117" t="str">
        <f>IF(E19&lt;&gt;"",E19,"")</f>
        <v>　</v>
      </c>
      <c r="D272" s="61" t="str">
        <f>IF(B272&lt;&gt;"",IF(D236&lt;&gt;"選択してください",D236,"未選択"),"")</f>
        <v/>
      </c>
      <c r="E272" s="145" t="str">
        <f t="shared" si="47"/>
        <v/>
      </c>
      <c r="F272" s="141"/>
      <c r="G272" s="141"/>
      <c r="H272" s="145">
        <f t="shared" si="51"/>
        <v>0</v>
      </c>
      <c r="I272" s="146" t="str">
        <f>IF(B272&lt;&gt;"",IF(AN200&lt;&gt;"",AN200,"未入力"),"")</f>
        <v/>
      </c>
      <c r="J272" s="152" t="str">
        <f>IF(B272&lt;&gt;"",IF(D272="無",1,IF(I272=0,1,IF(AN200=1,1,IF(D272="有",IF(AN200+P272&lt;=1,1,IF(AN200+P272&lt;=2,2,IF(AN200+P272&lt;=4,4,IF(AN200+P272&gt;=5,6,"")))),"")))),"")</f>
        <v/>
      </c>
      <c r="K272" s="337" t="str">
        <f>IF(B272&lt;&gt;"",IF(I7&lt;&gt;"",IF(MAX(J272:J274)&lt;&gt;0,MAX(J272:J274),""),"施工環境温度未入力"),"")</f>
        <v/>
      </c>
      <c r="L272" s="154">
        <f>I7</f>
        <v>0</v>
      </c>
      <c r="M272" s="173"/>
      <c r="N272" s="154" t="b">
        <f t="shared" si="48"/>
        <v>0</v>
      </c>
      <c r="O272" s="173" t="b">
        <f t="shared" si="49"/>
        <v>0</v>
      </c>
      <c r="P272" s="173">
        <f t="shared" si="50"/>
        <v>0</v>
      </c>
      <c r="Q272" s="173"/>
    </row>
    <row r="273" spans="2:17" ht="13.5" customHeight="1" x14ac:dyDescent="0.2">
      <c r="B273" s="334"/>
      <c r="C273" s="144" t="str">
        <f>IF(F19&lt;&gt;"",F19,"")</f>
        <v>　</v>
      </c>
      <c r="D273" s="149" t="str">
        <f>IF(B272&lt;&gt;"",IF(D237&lt;&gt;"選択してください",D237,"未選択"),"")</f>
        <v/>
      </c>
      <c r="E273" s="150" t="str">
        <f t="shared" si="47"/>
        <v/>
      </c>
      <c r="F273" s="143"/>
      <c r="G273" s="143"/>
      <c r="H273" s="150">
        <f t="shared" si="51"/>
        <v>0</v>
      </c>
      <c r="I273" s="151" t="str">
        <f>IF(B272&lt;&gt;"",IF(AN201&lt;&gt;"",AN201,"未入力"),"")</f>
        <v/>
      </c>
      <c r="J273" s="150" t="str">
        <f>IF(B272&lt;&gt;"",IF(D273="無",1,IF(I273=0,1,IF(AN201=1,1,IF(D273="有",IF(AN201+P273&lt;=1,1,IF(AN201+P273&lt;=2,2,IF(AN201+P273&lt;=4,4,IF(AN201+P273&gt;=5,6,"")))),"")))),"")</f>
        <v/>
      </c>
      <c r="K273" s="338"/>
      <c r="L273" s="154">
        <f>I7</f>
        <v>0</v>
      </c>
      <c r="M273" s="173"/>
      <c r="N273" s="154" t="b">
        <f t="shared" si="48"/>
        <v>0</v>
      </c>
      <c r="O273" s="173" t="b">
        <f t="shared" si="49"/>
        <v>0</v>
      </c>
      <c r="P273" s="173">
        <f t="shared" si="50"/>
        <v>0</v>
      </c>
      <c r="Q273" s="173"/>
    </row>
    <row r="274" spans="2:17" ht="13.5" customHeight="1" x14ac:dyDescent="0.2">
      <c r="B274" s="335"/>
      <c r="C274" s="118" t="str">
        <f>IF(G19&lt;&gt;"",G19,"")</f>
        <v>　</v>
      </c>
      <c r="D274" s="65" t="str">
        <f>IF(B272&lt;&gt;"",IF(D238&lt;&gt;"選択してください",D238,"未選択"),"")</f>
        <v/>
      </c>
      <c r="E274" s="157" t="str">
        <f t="shared" si="47"/>
        <v/>
      </c>
      <c r="F274" s="142"/>
      <c r="G274" s="142"/>
      <c r="H274" s="157">
        <f t="shared" si="51"/>
        <v>0</v>
      </c>
      <c r="I274" s="158" t="str">
        <f>IF(B272&lt;&gt;"",IF(AN202&lt;&gt;"",AN202,"未入力"),"")</f>
        <v/>
      </c>
      <c r="J274" s="159" t="str">
        <f>IF(B272&lt;&gt;"",IF(D274="無",1,IF(I274=0,1,IF(AN202=1,1,IF(D274="有",IF(AN202+P274&lt;=1,1,IF(AN202+P274&lt;=2,2,IF(AN202+P274&lt;=4,4,IF(AN202+P274&gt;=5,6,"")))),"")))),"")</f>
        <v/>
      </c>
      <c r="K274" s="338"/>
      <c r="L274" s="154">
        <f>I7</f>
        <v>0</v>
      </c>
      <c r="M274" s="173"/>
      <c r="N274" s="154" t="b">
        <f t="shared" si="48"/>
        <v>0</v>
      </c>
      <c r="O274" s="173" t="b">
        <f t="shared" si="49"/>
        <v>0</v>
      </c>
      <c r="P274" s="173">
        <f t="shared" si="50"/>
        <v>0</v>
      </c>
      <c r="Q274" s="173"/>
    </row>
    <row r="275" spans="2:17" x14ac:dyDescent="0.2">
      <c r="B275" s="333" t="str">
        <f>IF(D20&lt;&gt;"",D20,"")</f>
        <v/>
      </c>
      <c r="C275" s="117" t="str">
        <f>IF(E20&lt;&gt;"",E20,"")</f>
        <v>　</v>
      </c>
      <c r="D275" s="61" t="str">
        <f>IF(B275&lt;&gt;"",IF(D239&lt;&gt;"選択してください",D239,"未選択"),"")</f>
        <v/>
      </c>
      <c r="E275" s="145" t="str">
        <f t="shared" si="47"/>
        <v/>
      </c>
      <c r="F275" s="141"/>
      <c r="G275" s="141"/>
      <c r="H275" s="145">
        <f t="shared" si="51"/>
        <v>0</v>
      </c>
      <c r="I275" s="146" t="str">
        <f>IF(B275&lt;&gt;"",IF(AN203&lt;&gt;"",AN203,"未入力"),"")</f>
        <v/>
      </c>
      <c r="J275" s="152" t="str">
        <f t="shared" si="52"/>
        <v/>
      </c>
      <c r="K275" s="337" t="str">
        <f>IF(B275&lt;&gt;"",IF(I7&lt;&gt;"",IF(MAX(J275:J277)&lt;&gt;0,MAX(J275:J277),""),"施工環境温度未入力"),"")</f>
        <v/>
      </c>
      <c r="L275" s="154">
        <f>I7</f>
        <v>0</v>
      </c>
      <c r="M275" s="173"/>
      <c r="N275" s="154" t="b">
        <f t="shared" si="48"/>
        <v>0</v>
      </c>
      <c r="O275" s="173" t="b">
        <f t="shared" si="49"/>
        <v>0</v>
      </c>
      <c r="P275" s="173">
        <f t="shared" si="50"/>
        <v>0</v>
      </c>
      <c r="Q275" s="173"/>
    </row>
    <row r="276" spans="2:17" ht="13.5" customHeight="1" x14ac:dyDescent="0.2">
      <c r="B276" s="334"/>
      <c r="C276" s="144" t="str">
        <f>IF(F20&lt;&gt;"",F20,"")</f>
        <v>　</v>
      </c>
      <c r="D276" s="149" t="str">
        <f>IF(B275&lt;&gt;"",IF(D240&lt;&gt;"選択してください",D240,"未選択"),"")</f>
        <v/>
      </c>
      <c r="E276" s="150" t="str">
        <f t="shared" si="47"/>
        <v/>
      </c>
      <c r="F276" s="143"/>
      <c r="G276" s="143"/>
      <c r="H276" s="150">
        <f t="shared" si="51"/>
        <v>0</v>
      </c>
      <c r="I276" s="151" t="str">
        <f>IF(B275&lt;&gt;"",IF(AN204&lt;&gt;"",AN204,"未入力"),"")</f>
        <v/>
      </c>
      <c r="J276" s="150" t="str">
        <f>IF(B275&lt;&gt;"",IF(D276="無",1,IF(I276=0,1,IF(AN204=1,1,IF(D276="有",IF(AN204+P276&lt;=1,1,IF(AN204+P276&lt;=2,2,IF(AN204+P276&lt;=4,4,IF(AN204+P276&gt;=5,6,"")))),"")))),"")</f>
        <v/>
      </c>
      <c r="K276" s="338"/>
      <c r="L276" s="154">
        <f>I7</f>
        <v>0</v>
      </c>
      <c r="M276" s="173"/>
      <c r="N276" s="154" t="b">
        <f t="shared" si="48"/>
        <v>0</v>
      </c>
      <c r="O276" s="173" t="b">
        <f t="shared" si="49"/>
        <v>0</v>
      </c>
      <c r="P276" s="173">
        <f t="shared" si="50"/>
        <v>0</v>
      </c>
      <c r="Q276" s="173"/>
    </row>
    <row r="277" spans="2:17" ht="13.5" customHeight="1" x14ac:dyDescent="0.2">
      <c r="B277" s="335"/>
      <c r="C277" s="118" t="str">
        <f>IF(G20&lt;&gt;"",G20,"")</f>
        <v>　</v>
      </c>
      <c r="D277" s="65" t="str">
        <f>IF(B275&lt;&gt;"",IF(D241&lt;&gt;"選択してください",D241,"未選択"),"")</f>
        <v/>
      </c>
      <c r="E277" s="157" t="str">
        <f t="shared" si="47"/>
        <v/>
      </c>
      <c r="F277" s="142"/>
      <c r="G277" s="142"/>
      <c r="H277" s="157">
        <f t="shared" si="51"/>
        <v>0</v>
      </c>
      <c r="I277" s="158" t="str">
        <f>IF(B275&lt;&gt;"",IF(AN205&lt;&gt;"",AN205,"未入力"),"")</f>
        <v/>
      </c>
      <c r="J277" s="159" t="str">
        <f>IF(B275&lt;&gt;"",IF(D277="無",1,IF(I277=0,1,IF(AN205=1,1,IF(D277="有",IF(AN205+P277&lt;=1,1,IF(AN205+P277&lt;=2,2,IF(AN205+P277&lt;=4,4,IF(AN205+P277&gt;=5,6,"")))),"")))),"")</f>
        <v/>
      </c>
      <c r="K277" s="338"/>
      <c r="L277" s="154">
        <f>I7</f>
        <v>0</v>
      </c>
      <c r="M277" s="173"/>
      <c r="N277" s="154" t="b">
        <f t="shared" si="48"/>
        <v>0</v>
      </c>
      <c r="O277" s="173" t="b">
        <f t="shared" si="49"/>
        <v>0</v>
      </c>
      <c r="P277" s="173">
        <f t="shared" si="50"/>
        <v>0</v>
      </c>
      <c r="Q277" s="173"/>
    </row>
    <row r="278" spans="2:17" x14ac:dyDescent="0.2">
      <c r="B278" s="333" t="str">
        <f>IF(D21&lt;&gt;"",D21,"")</f>
        <v/>
      </c>
      <c r="C278" s="117" t="str">
        <f>IF(E21&lt;&gt;"",E21,"")</f>
        <v>　</v>
      </c>
      <c r="D278" s="61" t="str">
        <f>IF(B278&lt;&gt;"",IF(D242&lt;&gt;"選択してください",D242,"未選択"),"")</f>
        <v/>
      </c>
      <c r="E278" s="145" t="str">
        <f t="shared" si="47"/>
        <v/>
      </c>
      <c r="F278" s="141"/>
      <c r="G278" s="141"/>
      <c r="H278" s="145">
        <f t="shared" si="51"/>
        <v>0</v>
      </c>
      <c r="I278" s="146" t="str">
        <f>IF(B278&lt;&gt;"",IF(AN206&lt;&gt;"",AN206,"未入力"),"")</f>
        <v/>
      </c>
      <c r="J278" s="152" t="str">
        <f>IF(B278&lt;&gt;"",IF(D278="無",1,IF(I278=0,1,IF(AN206=1,1,IF(D278="有",IF(AN206+P278&lt;=1,1,IF(AN206+P278&lt;=2,2,IF(AN206+P278&lt;=4,4,IF(AN206+P278&gt;=5,6,"")))),"")))),"")</f>
        <v/>
      </c>
      <c r="K278" s="337" t="str">
        <f>IF(B278&lt;&gt;"",IF(I7&lt;&gt;"",IF(MAX(J278:J280)&lt;&gt;0,MAX(J278:J280),""),"施工環境温度未入力"),"")</f>
        <v/>
      </c>
      <c r="L278" s="154">
        <f>I7</f>
        <v>0</v>
      </c>
      <c r="M278" s="173"/>
      <c r="N278" s="154" t="b">
        <f t="shared" si="48"/>
        <v>0</v>
      </c>
      <c r="O278" s="173" t="b">
        <f t="shared" si="49"/>
        <v>0</v>
      </c>
      <c r="P278" s="173">
        <f t="shared" si="50"/>
        <v>0</v>
      </c>
      <c r="Q278" s="173"/>
    </row>
    <row r="279" spans="2:17" ht="13.5" customHeight="1" x14ac:dyDescent="0.2">
      <c r="B279" s="334"/>
      <c r="C279" s="144" t="str">
        <f>IF(F21&lt;&gt;"",F21,"")</f>
        <v>　</v>
      </c>
      <c r="D279" s="149" t="str">
        <f>IF(B278&lt;&gt;"",IF(D243&lt;&gt;"選択してください",D243,"未選択"),"")</f>
        <v/>
      </c>
      <c r="E279" s="150" t="str">
        <f t="shared" si="47"/>
        <v/>
      </c>
      <c r="F279" s="143"/>
      <c r="G279" s="143"/>
      <c r="H279" s="150">
        <f t="shared" si="51"/>
        <v>0</v>
      </c>
      <c r="I279" s="151" t="str">
        <f>IF(B278&lt;&gt;"",IF(AN207&lt;&gt;"",AN207,"未入力"),"")</f>
        <v/>
      </c>
      <c r="J279" s="150" t="str">
        <f>IF(B278&lt;&gt;"",IF(D279="無",1,IF(I279=0,1,IF(AN207=1,1,IF(D279="有",IF(AN207+P279&lt;=1,1,IF(AN207+P279&lt;=2,2,IF(AN207+P279&lt;=4,4,IF(AN207+P279&gt;=5,6,"")))),"")))),"")</f>
        <v/>
      </c>
      <c r="K279" s="338"/>
      <c r="L279" s="154">
        <f>I7</f>
        <v>0</v>
      </c>
      <c r="M279" s="173"/>
      <c r="N279" s="154" t="b">
        <f t="shared" si="48"/>
        <v>0</v>
      </c>
      <c r="O279" s="173" t="b">
        <f t="shared" si="49"/>
        <v>0</v>
      </c>
      <c r="P279" s="173">
        <f t="shared" si="50"/>
        <v>0</v>
      </c>
      <c r="Q279" s="173"/>
    </row>
    <row r="280" spans="2:17" ht="13.5" customHeight="1" x14ac:dyDescent="0.2">
      <c r="B280" s="335"/>
      <c r="C280" s="118" t="str">
        <f>IF(G21&lt;&gt;"",G21,"")</f>
        <v>　</v>
      </c>
      <c r="D280" s="65" t="str">
        <f>IF(B278&lt;&gt;"",IF(D244&lt;&gt;"選択してください",D244,"未選択"),"")</f>
        <v/>
      </c>
      <c r="E280" s="147" t="str">
        <f t="shared" si="47"/>
        <v/>
      </c>
      <c r="F280" s="142"/>
      <c r="G280" s="142"/>
      <c r="H280" s="147">
        <f t="shared" si="51"/>
        <v>0</v>
      </c>
      <c r="I280" s="148" t="str">
        <f>IF(B278&lt;&gt;"",IF(AN208&lt;&gt;"",AN208,"未入力"),"")</f>
        <v/>
      </c>
      <c r="J280" s="153" t="str">
        <f>IF(B278&lt;&gt;"",IF(D280="無",1,IF(I280=0,1,IF(AN208=1,1,IF(D280="有",IF(AN208+P280&lt;=1,1,IF(AN208+P280&lt;=2,2,IF(AN208+P280&lt;=4,4,IF(AN208+P280&gt;=5,6,"")))),"")))),"")</f>
        <v/>
      </c>
      <c r="K280" s="338"/>
      <c r="L280" s="154">
        <f>I7</f>
        <v>0</v>
      </c>
      <c r="M280" s="173"/>
      <c r="N280" s="154" t="b">
        <f t="shared" si="48"/>
        <v>0</v>
      </c>
      <c r="O280" s="173" t="b">
        <f t="shared" si="49"/>
        <v>0</v>
      </c>
      <c r="P280" s="173">
        <f t="shared" si="50"/>
        <v>0</v>
      </c>
      <c r="Q280" s="173"/>
    </row>
    <row r="281" spans="2:17" x14ac:dyDescent="0.2">
      <c r="L281" s="45"/>
      <c r="M281" s="173"/>
      <c r="N281" s="154"/>
      <c r="O281" s="173"/>
      <c r="P281" s="173"/>
      <c r="Q281" s="173"/>
    </row>
    <row r="282" spans="2:17" x14ac:dyDescent="0.2">
      <c r="K282" s="45"/>
      <c r="M282" s="173"/>
      <c r="N282" s="173"/>
      <c r="O282" s="173"/>
      <c r="P282" s="173"/>
      <c r="Q282" s="173"/>
    </row>
    <row r="283" spans="2:17" x14ac:dyDescent="0.2">
      <c r="K283" s="45"/>
      <c r="M283" s="173"/>
      <c r="N283" s="173"/>
      <c r="O283" s="173"/>
      <c r="P283" s="173"/>
      <c r="Q283" s="173"/>
    </row>
    <row r="284" spans="2:17" x14ac:dyDescent="0.2">
      <c r="M284" s="173"/>
      <c r="N284" s="173"/>
      <c r="O284" s="173"/>
      <c r="P284" s="173"/>
      <c r="Q284" s="173"/>
    </row>
  </sheetData>
  <sheetProtection password="E91C" sheet="1" objects="1" scenarios="1"/>
  <dataConsolidate/>
  <mergeCells count="95">
    <mergeCell ref="H117:I117"/>
    <mergeCell ref="J117:K117"/>
    <mergeCell ref="L117:M117"/>
    <mergeCell ref="H115:I115"/>
    <mergeCell ref="J115:K115"/>
    <mergeCell ref="L115:M115"/>
    <mergeCell ref="H116:I116"/>
    <mergeCell ref="J116:K116"/>
    <mergeCell ref="L116:M116"/>
    <mergeCell ref="F104:F105"/>
    <mergeCell ref="B29:C29"/>
    <mergeCell ref="B45:B47"/>
    <mergeCell ref="B48:B50"/>
    <mergeCell ref="B104:C105"/>
    <mergeCell ref="B69:C69"/>
    <mergeCell ref="D104:E104"/>
    <mergeCell ref="C5:D5"/>
    <mergeCell ref="B51:B53"/>
    <mergeCell ref="B54:B56"/>
    <mergeCell ref="B57:B59"/>
    <mergeCell ref="G6:I6"/>
    <mergeCell ref="C6:D6"/>
    <mergeCell ref="C7:D7"/>
    <mergeCell ref="B36:B38"/>
    <mergeCell ref="E11:G11"/>
    <mergeCell ref="B30:B32"/>
    <mergeCell ref="B33:B35"/>
    <mergeCell ref="B39:B41"/>
    <mergeCell ref="B42:B44"/>
    <mergeCell ref="B121:B123"/>
    <mergeCell ref="B124:B126"/>
    <mergeCell ref="B127:B129"/>
    <mergeCell ref="B130:B132"/>
    <mergeCell ref="B133:B135"/>
    <mergeCell ref="B197:B199"/>
    <mergeCell ref="B200:B202"/>
    <mergeCell ref="B203:B205"/>
    <mergeCell ref="B206:B208"/>
    <mergeCell ref="D177:S177"/>
    <mergeCell ref="B182:B184"/>
    <mergeCell ref="B185:B187"/>
    <mergeCell ref="B188:B190"/>
    <mergeCell ref="B191:B193"/>
    <mergeCell ref="B194:B196"/>
    <mergeCell ref="B177:C178"/>
    <mergeCell ref="B179:B181"/>
    <mergeCell ref="T177:T178"/>
    <mergeCell ref="B70:B72"/>
    <mergeCell ref="B73:B75"/>
    <mergeCell ref="B76:B78"/>
    <mergeCell ref="B79:B81"/>
    <mergeCell ref="B82:B84"/>
    <mergeCell ref="B85:B87"/>
    <mergeCell ref="B88:B90"/>
    <mergeCell ref="B91:B93"/>
    <mergeCell ref="B94:B96"/>
    <mergeCell ref="B97:B99"/>
    <mergeCell ref="B106:B108"/>
    <mergeCell ref="B109:B111"/>
    <mergeCell ref="B112:B114"/>
    <mergeCell ref="B115:B117"/>
    <mergeCell ref="B118:B120"/>
    <mergeCell ref="B214:C214"/>
    <mergeCell ref="B215:B217"/>
    <mergeCell ref="B218:B220"/>
    <mergeCell ref="B221:B223"/>
    <mergeCell ref="B224:B226"/>
    <mergeCell ref="B227:B229"/>
    <mergeCell ref="B230:B232"/>
    <mergeCell ref="B233:B235"/>
    <mergeCell ref="B236:B238"/>
    <mergeCell ref="B239:B241"/>
    <mergeCell ref="B269:B271"/>
    <mergeCell ref="B272:B274"/>
    <mergeCell ref="B242:B244"/>
    <mergeCell ref="B250:C250"/>
    <mergeCell ref="B251:B253"/>
    <mergeCell ref="B254:B256"/>
    <mergeCell ref="B257:B259"/>
    <mergeCell ref="B275:B277"/>
    <mergeCell ref="B278:B280"/>
    <mergeCell ref="J250:K250"/>
    <mergeCell ref="K251:K253"/>
    <mergeCell ref="K254:K256"/>
    <mergeCell ref="K257:K259"/>
    <mergeCell ref="K260:K262"/>
    <mergeCell ref="K263:K265"/>
    <mergeCell ref="K266:K268"/>
    <mergeCell ref="K269:K271"/>
    <mergeCell ref="K272:K274"/>
    <mergeCell ref="K275:K277"/>
    <mergeCell ref="K278:K280"/>
    <mergeCell ref="B260:B262"/>
    <mergeCell ref="B263:B265"/>
    <mergeCell ref="B266:B268"/>
  </mergeCells>
  <phoneticPr fontId="1"/>
  <conditionalFormatting sqref="B57:P59">
    <cfRule type="expression" dxfId="215" priority="336">
      <formula>IF($B$57="",1,0)</formula>
    </cfRule>
  </conditionalFormatting>
  <conditionalFormatting sqref="B54:P56">
    <cfRule type="expression" dxfId="214" priority="335">
      <formula>IF($B$54="",1,0)</formula>
    </cfRule>
  </conditionalFormatting>
  <conditionalFormatting sqref="B51:P53">
    <cfRule type="expression" dxfId="213" priority="334">
      <formula>IF($B$51="",1,0)</formula>
    </cfRule>
  </conditionalFormatting>
  <conditionalFormatting sqref="B48:P50">
    <cfRule type="expression" dxfId="212" priority="333">
      <formula>IF($B$48="",1,0)</formula>
    </cfRule>
  </conditionalFormatting>
  <conditionalFormatting sqref="B45:P47">
    <cfRule type="expression" dxfId="211" priority="332">
      <formula>IF($B$45="",1,0)</formula>
    </cfRule>
  </conditionalFormatting>
  <conditionalFormatting sqref="B42:P44">
    <cfRule type="expression" dxfId="210" priority="331">
      <formula>IF($B$42="",1,0)</formula>
    </cfRule>
  </conditionalFormatting>
  <conditionalFormatting sqref="B39:P41">
    <cfRule type="expression" dxfId="209" priority="330">
      <formula>IF($B$39="",1,0)</formula>
    </cfRule>
  </conditionalFormatting>
  <conditionalFormatting sqref="B36:P38">
    <cfRule type="expression" dxfId="208" priority="329">
      <formula>IF($B$36="",1,0)</formula>
    </cfRule>
  </conditionalFormatting>
  <conditionalFormatting sqref="B33:P35">
    <cfRule type="expression" dxfId="207" priority="328">
      <formula>IF($B$33="",1,0)</formula>
    </cfRule>
  </conditionalFormatting>
  <conditionalFormatting sqref="D30:D59 B30:P32">
    <cfRule type="expression" dxfId="206" priority="327">
      <formula>IF($B$30="",1,0)</formula>
    </cfRule>
  </conditionalFormatting>
  <conditionalFormatting sqref="B97:D99">
    <cfRule type="expression" dxfId="205" priority="326">
      <formula>IF($B$97="",1,0)</formula>
    </cfRule>
  </conditionalFormatting>
  <conditionalFormatting sqref="B94:D96">
    <cfRule type="expression" dxfId="204" priority="325">
      <formula>IF($B$94="",1,0)</formula>
    </cfRule>
  </conditionalFormatting>
  <conditionalFormatting sqref="B91:D93">
    <cfRule type="expression" dxfId="203" priority="324">
      <formula>IF($B$91="",1,0)</formula>
    </cfRule>
  </conditionalFormatting>
  <conditionalFormatting sqref="B88:D90">
    <cfRule type="expression" dxfId="202" priority="323">
      <formula>IF($B$88="",1,0)</formula>
    </cfRule>
  </conditionalFormatting>
  <conditionalFormatting sqref="B85:D87">
    <cfRule type="expression" dxfId="201" priority="322">
      <formula>IF($B$85="",1,0)</formula>
    </cfRule>
  </conditionalFormatting>
  <conditionalFormatting sqref="B82:D84">
    <cfRule type="expression" dxfId="200" priority="321">
      <formula>IF($B$82="",1,0)</formula>
    </cfRule>
  </conditionalFormatting>
  <conditionalFormatting sqref="B79:D81">
    <cfRule type="expression" dxfId="199" priority="320">
      <formula>IF($B$79="",1,0)</formula>
    </cfRule>
  </conditionalFormatting>
  <conditionalFormatting sqref="B76:D78">
    <cfRule type="expression" dxfId="198" priority="319">
      <formula>IF($B$76="",1,0)</formula>
    </cfRule>
  </conditionalFormatting>
  <conditionalFormatting sqref="B73:D75">
    <cfRule type="expression" dxfId="197" priority="318">
      <formula>IF($B$73="",1,0)</formula>
    </cfRule>
  </conditionalFormatting>
  <conditionalFormatting sqref="B70:D72">
    <cfRule type="expression" dxfId="196" priority="317">
      <formula>IF($B$70="",1,0)</formula>
    </cfRule>
  </conditionalFormatting>
  <conditionalFormatting sqref="B106:F108">
    <cfRule type="expression" dxfId="195" priority="316">
      <formula>IF($B$106="",1,0)</formula>
    </cfRule>
  </conditionalFormatting>
  <conditionalFormatting sqref="B109:F111">
    <cfRule type="expression" dxfId="194" priority="315">
      <formula>IF($B$109="",1,0)</formula>
    </cfRule>
  </conditionalFormatting>
  <conditionalFormatting sqref="B112:F114">
    <cfRule type="expression" dxfId="193" priority="314">
      <formula>IF($B$112="",1,0)</formula>
    </cfRule>
  </conditionalFormatting>
  <conditionalFormatting sqref="B115:F117">
    <cfRule type="expression" dxfId="192" priority="313">
      <formula>IF($B$115="",1,0)</formula>
    </cfRule>
  </conditionalFormatting>
  <conditionalFormatting sqref="B118:F120">
    <cfRule type="expression" dxfId="191" priority="312">
      <formula>IF($B$118="",1,0)</formula>
    </cfRule>
  </conditionalFormatting>
  <conditionalFormatting sqref="B121:F123">
    <cfRule type="expression" dxfId="190" priority="311">
      <formula>IF($B$121="",1,0)</formula>
    </cfRule>
  </conditionalFormatting>
  <conditionalFormatting sqref="B124:F126">
    <cfRule type="expression" dxfId="189" priority="310">
      <formula>IF($B$124="",1,0)</formula>
    </cfRule>
  </conditionalFormatting>
  <conditionalFormatting sqref="B127:F129">
    <cfRule type="expression" dxfId="188" priority="309">
      <formula>IF($B$127="",1,0)</formula>
    </cfRule>
  </conditionalFormatting>
  <conditionalFormatting sqref="B130:F132">
    <cfRule type="expression" dxfId="187" priority="308">
      <formula>IF($B$130="",1,0)</formula>
    </cfRule>
  </conditionalFormatting>
  <conditionalFormatting sqref="B133:F135">
    <cfRule type="expression" dxfId="186" priority="307">
      <formula>IF($B$133="",1,0)</formula>
    </cfRule>
  </conditionalFormatting>
  <conditionalFormatting sqref="B143:E143">
    <cfRule type="expression" dxfId="185" priority="306">
      <formula>IF($B$143="",1,0)</formula>
    </cfRule>
  </conditionalFormatting>
  <conditionalFormatting sqref="B144:E144">
    <cfRule type="expression" dxfId="184" priority="305">
      <formula>IF($B$144="",1,0)</formula>
    </cfRule>
  </conditionalFormatting>
  <conditionalFormatting sqref="B145:E145">
    <cfRule type="expression" dxfId="183" priority="304">
      <formula>IF($B$145="",1,0)</formula>
    </cfRule>
  </conditionalFormatting>
  <conditionalFormatting sqref="B146:E146">
    <cfRule type="expression" dxfId="182" priority="303">
      <formula>IF($B$146="",1,0)</formula>
    </cfRule>
  </conditionalFormatting>
  <conditionalFormatting sqref="B147:E147">
    <cfRule type="expression" dxfId="181" priority="302">
      <formula>IF($B$147="",1,0)</formula>
    </cfRule>
  </conditionalFormatting>
  <conditionalFormatting sqref="B148:E148">
    <cfRule type="expression" dxfId="180" priority="301">
      <formula>IF($B$148="",1,0)</formula>
    </cfRule>
  </conditionalFormatting>
  <conditionalFormatting sqref="B149:E149">
    <cfRule type="expression" dxfId="179" priority="300">
      <formula>IF($B$149="",1,0)</formula>
    </cfRule>
  </conditionalFormatting>
  <conditionalFormatting sqref="B150:E150">
    <cfRule type="expression" dxfId="178" priority="299">
      <formula>IF($B$150="",1,0)</formula>
    </cfRule>
  </conditionalFormatting>
  <conditionalFormatting sqref="B151:E151">
    <cfRule type="expression" dxfId="177" priority="298">
      <formula>IF($B$151="",1,0)</formula>
    </cfRule>
  </conditionalFormatting>
  <conditionalFormatting sqref="B152:E152">
    <cfRule type="expression" dxfId="176" priority="297">
      <formula>IF($B$152="",1,0)</formula>
    </cfRule>
  </conditionalFormatting>
  <conditionalFormatting sqref="B160:E160">
    <cfRule type="expression" dxfId="175" priority="296">
      <formula>IF($B$160="",1,0)</formula>
    </cfRule>
  </conditionalFormatting>
  <conditionalFormatting sqref="B161:E161">
    <cfRule type="expression" dxfId="174" priority="295">
      <formula>IF($B$161="",1,0)</formula>
    </cfRule>
  </conditionalFormatting>
  <conditionalFormatting sqref="B162:E162">
    <cfRule type="expression" dxfId="173" priority="294">
      <formula>IF($B$162="",1,0)</formula>
    </cfRule>
  </conditionalFormatting>
  <conditionalFormatting sqref="B163:E163">
    <cfRule type="expression" dxfId="172" priority="293">
      <formula>IF($B$163="",1,0)</formula>
    </cfRule>
  </conditionalFormatting>
  <conditionalFormatting sqref="B164:E164">
    <cfRule type="expression" dxfId="171" priority="292">
      <formula>IF($B$164="",1,0)</formula>
    </cfRule>
  </conditionalFormatting>
  <conditionalFormatting sqref="B165:E165">
    <cfRule type="expression" dxfId="170" priority="291">
      <formula>IF($B$165="",1,0)</formula>
    </cfRule>
  </conditionalFormatting>
  <conditionalFormatting sqref="B166:E166">
    <cfRule type="expression" dxfId="169" priority="290">
      <formula>IF($B$166="",1,0)</formula>
    </cfRule>
  </conditionalFormatting>
  <conditionalFormatting sqref="B167:E167">
    <cfRule type="expression" dxfId="168" priority="289">
      <formula>IF($B$167="",1,0)</formula>
    </cfRule>
  </conditionalFormatting>
  <conditionalFormatting sqref="B168:E168">
    <cfRule type="expression" dxfId="167" priority="288">
      <formula>IF($B$168="",1,0)</formula>
    </cfRule>
  </conditionalFormatting>
  <conditionalFormatting sqref="B169:E169">
    <cfRule type="expression" dxfId="166" priority="287">
      <formula>IF($B$169="",1,0)</formula>
    </cfRule>
  </conditionalFormatting>
  <conditionalFormatting sqref="B179:S181">
    <cfRule type="expression" dxfId="165" priority="286">
      <formula>IF($B$179="",1,0)</formula>
    </cfRule>
  </conditionalFormatting>
  <conditionalFormatting sqref="B182:S184">
    <cfRule type="expression" dxfId="164" priority="285">
      <formula>IF($B$182="",1,0)</formula>
    </cfRule>
  </conditionalFormatting>
  <conditionalFormatting sqref="B185:S187">
    <cfRule type="expression" dxfId="163" priority="284">
      <formula>IF($B$185="",1,0)</formula>
    </cfRule>
  </conditionalFormatting>
  <conditionalFormatting sqref="B188:S190">
    <cfRule type="expression" dxfId="162" priority="283">
      <formula>IF($B$188="",1,0)</formula>
    </cfRule>
  </conditionalFormatting>
  <conditionalFormatting sqref="B191:S193">
    <cfRule type="expression" dxfId="161" priority="282">
      <formula>IF($B$191="",1,0)</formula>
    </cfRule>
  </conditionalFormatting>
  <conditionalFormatting sqref="B194:S196">
    <cfRule type="expression" dxfId="160" priority="281">
      <formula>IF($B$194="",1,0)</formula>
    </cfRule>
  </conditionalFormatting>
  <conditionalFormatting sqref="B197:S199">
    <cfRule type="expression" dxfId="159" priority="280">
      <formula>IF($B$197="",1,0)</formula>
    </cfRule>
  </conditionalFormatting>
  <conditionalFormatting sqref="B200:S202">
    <cfRule type="expression" dxfId="158" priority="279">
      <formula>IF($B$200="",1,0)</formula>
    </cfRule>
  </conditionalFormatting>
  <conditionalFormatting sqref="B203:S205">
    <cfRule type="expression" dxfId="157" priority="278">
      <formula>IF($B$203="",1,0)</formula>
    </cfRule>
  </conditionalFormatting>
  <conditionalFormatting sqref="B206:S208">
    <cfRule type="expression" dxfId="156" priority="277">
      <formula>IF($B$206="",1,0)</formula>
    </cfRule>
  </conditionalFormatting>
  <conditionalFormatting sqref="B215:D217">
    <cfRule type="expression" dxfId="155" priority="276">
      <formula>IF($B$215="",1,0)</formula>
    </cfRule>
  </conditionalFormatting>
  <conditionalFormatting sqref="B218:D220">
    <cfRule type="expression" dxfId="154" priority="275">
      <formula>IF($B$218="",1,0)</formula>
    </cfRule>
  </conditionalFormatting>
  <conditionalFormatting sqref="B221:D223">
    <cfRule type="expression" dxfId="153" priority="274">
      <formula>IF($B$221="",1,0)</formula>
    </cfRule>
  </conditionalFormatting>
  <conditionalFormatting sqref="B224:D226">
    <cfRule type="expression" dxfId="152" priority="273">
      <formula>IF($B$224="",1,0)</formula>
    </cfRule>
  </conditionalFormatting>
  <conditionalFormatting sqref="B227:D229">
    <cfRule type="expression" dxfId="151" priority="272">
      <formula>IF($B$227="",1,0)</formula>
    </cfRule>
  </conditionalFormatting>
  <conditionalFormatting sqref="B230:D232">
    <cfRule type="expression" dxfId="150" priority="271">
      <formula>IF($B$230="",1,0)</formula>
    </cfRule>
  </conditionalFormatting>
  <conditionalFormatting sqref="B233:D235">
    <cfRule type="expression" dxfId="149" priority="270">
      <formula>IF($B$233="",1,0)</formula>
    </cfRule>
  </conditionalFormatting>
  <conditionalFormatting sqref="B236:D238">
    <cfRule type="expression" dxfId="148" priority="269">
      <formula>IF($B$236="",1,0)</formula>
    </cfRule>
  </conditionalFormatting>
  <conditionalFormatting sqref="B239:D241">
    <cfRule type="expression" dxfId="147" priority="268">
      <formula>IF($B$239="",1,0)</formula>
    </cfRule>
  </conditionalFormatting>
  <conditionalFormatting sqref="B242:D244">
    <cfRule type="expression" dxfId="146" priority="267">
      <formula>IF($B$242="",1,0)</formula>
    </cfRule>
  </conditionalFormatting>
  <conditionalFormatting sqref="B254:K256">
    <cfRule type="expression" dxfId="145" priority="266">
      <formula>IF($B$254="",1,0)</formula>
    </cfRule>
  </conditionalFormatting>
  <conditionalFormatting sqref="B257:K259">
    <cfRule type="expression" dxfId="144" priority="264">
      <formula>IF($B$257="",1,0)</formula>
    </cfRule>
  </conditionalFormatting>
  <conditionalFormatting sqref="B260:K262">
    <cfRule type="expression" dxfId="143" priority="263">
      <formula>IF($B$260="",1,0)</formula>
    </cfRule>
  </conditionalFormatting>
  <conditionalFormatting sqref="B263:K265">
    <cfRule type="expression" dxfId="142" priority="262">
      <formula>IF($B$263="",1,0)</formula>
    </cfRule>
  </conditionalFormatting>
  <conditionalFormatting sqref="B266:K268">
    <cfRule type="expression" dxfId="141" priority="261">
      <formula>IF($B$266="",1,0)</formula>
    </cfRule>
  </conditionalFormatting>
  <conditionalFormatting sqref="B269:K271">
    <cfRule type="expression" dxfId="140" priority="260">
      <formula>IF($B$269="",1,0)</formula>
    </cfRule>
  </conditionalFormatting>
  <conditionalFormatting sqref="B272:K274">
    <cfRule type="expression" dxfId="139" priority="259">
      <formula>IF($B$272="",1,0)</formula>
    </cfRule>
  </conditionalFormatting>
  <conditionalFormatting sqref="B275:K277">
    <cfRule type="expression" dxfId="138" priority="258">
      <formula>IF($B$275="",1,0)</formula>
    </cfRule>
  </conditionalFormatting>
  <conditionalFormatting sqref="B278:K280">
    <cfRule type="expression" dxfId="137" priority="257">
      <formula>IF($B$278="",1,0)</formula>
    </cfRule>
  </conditionalFormatting>
  <conditionalFormatting sqref="C65">
    <cfRule type="expression" dxfId="136" priority="213">
      <formula>IF($C$65="選択してください",1,0)</formula>
    </cfRule>
  </conditionalFormatting>
  <conditionalFormatting sqref="D215:D217">
    <cfRule type="expression" dxfId="135" priority="212">
      <formula>IF($B$215&lt;&gt;"",IF($D$215="選択してください",1,0))</formula>
    </cfRule>
  </conditionalFormatting>
  <conditionalFormatting sqref="D106:F108">
    <cfRule type="expression" dxfId="134" priority="201">
      <formula>IF($B$106&lt;&gt;"",IF(AND($D$106="",$E$106="選択してください"),1,0))</formula>
    </cfRule>
  </conditionalFormatting>
  <conditionalFormatting sqref="D109:F111">
    <cfRule type="expression" dxfId="133" priority="200">
      <formula>IF($B$109&lt;&gt;"",IF(AND($D$109="",$E$109="選択してください"),1,0))</formula>
    </cfRule>
  </conditionalFormatting>
  <conditionalFormatting sqref="D112:F114">
    <cfRule type="expression" dxfId="132" priority="199">
      <formula>IF($B$112&lt;&gt;"",IF(AND($D$112="",$E$112="選択してください"),1,0))</formula>
    </cfRule>
  </conditionalFormatting>
  <conditionalFormatting sqref="D115:F117">
    <cfRule type="expression" dxfId="131" priority="198">
      <formula>IF($B$115&lt;&gt;"",IF(AND($D$115="",$E$115="選択してください"),1,0))</formula>
    </cfRule>
  </conditionalFormatting>
  <conditionalFormatting sqref="D118:F120">
    <cfRule type="expression" dxfId="130" priority="197">
      <formula>IF($B$118&lt;&gt;"",IF(AND($D$118="",$E$118="選択してください"),1,0))</formula>
    </cfRule>
  </conditionalFormatting>
  <conditionalFormatting sqref="D121:F123">
    <cfRule type="expression" dxfId="129" priority="196">
      <formula>IF($B$121&lt;&gt;"",IF(AND($D$121="",$E$121="選択してください"),1,0))</formula>
    </cfRule>
  </conditionalFormatting>
  <conditionalFormatting sqref="D124:F126">
    <cfRule type="expression" dxfId="128" priority="195">
      <formula>IF($B$124&lt;&gt;"",IF(AND($D$124="",$E$124="選択してください"),1,0))</formula>
    </cfRule>
  </conditionalFormatting>
  <conditionalFormatting sqref="D127:F129">
    <cfRule type="expression" dxfId="127" priority="194">
      <formula>IF($B$127&lt;&gt;"",IF(AND($D$127="",$E$127="選択してください"),1,0))</formula>
    </cfRule>
  </conditionalFormatting>
  <conditionalFormatting sqref="D130:F132">
    <cfRule type="expression" dxfId="126" priority="193">
      <formula>IF($B$130&lt;&gt;"",IF(AND($D$130="",$E$130="選択してください"),1,0))</formula>
    </cfRule>
  </conditionalFormatting>
  <conditionalFormatting sqref="D133:F135">
    <cfRule type="expression" dxfId="125" priority="192">
      <formula>IF($B$133&lt;&gt;"",IF(AND($D$133="",$E$133="選択してください"),1,0))</formula>
    </cfRule>
  </conditionalFormatting>
  <conditionalFormatting sqref="D218:D220">
    <cfRule type="expression" dxfId="124" priority="190">
      <formula>IF($B$218&lt;&gt;"",IF($D$218="選択してください",1,0))</formula>
    </cfRule>
  </conditionalFormatting>
  <conditionalFormatting sqref="D221:D223">
    <cfRule type="expression" dxfId="123" priority="189">
      <formula>IF($B$221&lt;&gt;"",IF($D$221="選択してください",1,0))</formula>
    </cfRule>
  </conditionalFormatting>
  <conditionalFormatting sqref="D224:D226">
    <cfRule type="expression" dxfId="122" priority="188">
      <formula>IF($B$224&lt;&gt;"",IF($D$224="選択してください",1,0))</formula>
    </cfRule>
  </conditionalFormatting>
  <conditionalFormatting sqref="D227:D229">
    <cfRule type="expression" dxfId="121" priority="187">
      <formula>IF($B$227&lt;&gt;"",IF($D$227="選択してください",1,0))</formula>
    </cfRule>
  </conditionalFormatting>
  <conditionalFormatting sqref="D230:D232">
    <cfRule type="expression" dxfId="120" priority="186">
      <formula>IF($B$230&lt;&gt;"",IF($D$230="選択してください",1,0))</formula>
    </cfRule>
  </conditionalFormatting>
  <conditionalFormatting sqref="D233:D235">
    <cfRule type="expression" dxfId="119" priority="185">
      <formula>IF($B$233&lt;&gt;"",IF($D$233="選択してください",1,0))</formula>
    </cfRule>
  </conditionalFormatting>
  <conditionalFormatting sqref="D236:D238">
    <cfRule type="expression" dxfId="118" priority="184">
      <formula>IF($B$236&lt;&gt;"",IF($D$236="選択してください",1,0))</formula>
    </cfRule>
  </conditionalFormatting>
  <conditionalFormatting sqref="D239:D241">
    <cfRule type="expression" dxfId="117" priority="183">
      <formula>IF($B$239&lt;&gt;"",IF($D$239="選択してください",1,0))</formula>
    </cfRule>
  </conditionalFormatting>
  <conditionalFormatting sqref="D242">
    <cfRule type="expression" dxfId="116" priority="182">
      <formula>IF($B$242&lt;&gt;"",IF($D$242="選択してください",1,0))</formula>
    </cfRule>
  </conditionalFormatting>
  <conditionalFormatting sqref="F251:F253">
    <cfRule type="expression" dxfId="115" priority="181">
      <formula>IF($B$251&lt;&gt;"",IF($F$251="",1,0))</formula>
    </cfRule>
  </conditionalFormatting>
  <conditionalFormatting sqref="G251:G253">
    <cfRule type="expression" dxfId="114" priority="180">
      <formula>IF($B$251&lt;&gt;"",IF($G$251="",1,0))</formula>
    </cfRule>
  </conditionalFormatting>
  <conditionalFormatting sqref="F254:F256">
    <cfRule type="expression" dxfId="113" priority="179">
      <formula>IF($B$254&lt;&gt;"",IF($F$254="",1,0))</formula>
    </cfRule>
  </conditionalFormatting>
  <conditionalFormatting sqref="G254:G256">
    <cfRule type="expression" dxfId="112" priority="178">
      <formula>IF($B$254&lt;&gt;"",IF($G$254="",1,0))</formula>
    </cfRule>
  </conditionalFormatting>
  <conditionalFormatting sqref="F257:F259">
    <cfRule type="expression" dxfId="111" priority="177">
      <formula>IF($B$257&lt;&gt;"",IF($F$257="",1,0))</formula>
    </cfRule>
  </conditionalFormatting>
  <conditionalFormatting sqref="G257:G259">
    <cfRule type="expression" dxfId="110" priority="176">
      <formula>IF($B$257&lt;&gt;"",IF($G$257="",1,0))</formula>
    </cfRule>
  </conditionalFormatting>
  <conditionalFormatting sqref="F260:F262">
    <cfRule type="expression" dxfId="109" priority="175">
      <formula>IF($B$260&lt;&gt;"",IF($F$260="",1,0))</formula>
    </cfRule>
  </conditionalFormatting>
  <conditionalFormatting sqref="G260:G262">
    <cfRule type="expression" dxfId="108" priority="174">
      <formula>IF($B$260&lt;&gt;"",IF($G$260="",1,0))</formula>
    </cfRule>
  </conditionalFormatting>
  <conditionalFormatting sqref="F263:F265">
    <cfRule type="expression" dxfId="107" priority="173">
      <formula>IF($B$263&lt;&gt;"",IF($F$263="",1,0))</formula>
    </cfRule>
  </conditionalFormatting>
  <conditionalFormatting sqref="G263:G265">
    <cfRule type="expression" dxfId="106" priority="172">
      <formula>IF($B$263&lt;&gt;"",IF($G$263="",1,0))</formula>
    </cfRule>
  </conditionalFormatting>
  <conditionalFormatting sqref="F266:F268">
    <cfRule type="expression" dxfId="105" priority="171">
      <formula>IF($B$266&lt;&gt;"",IF($F$266="",1,0))</formula>
    </cfRule>
  </conditionalFormatting>
  <conditionalFormatting sqref="F269:F271">
    <cfRule type="expression" dxfId="104" priority="170">
      <formula>IF($B$269&lt;&gt;"",IF($F$269="",1,0))</formula>
    </cfRule>
  </conditionalFormatting>
  <conditionalFormatting sqref="F272:F274">
    <cfRule type="expression" dxfId="103" priority="169">
      <formula>IF($B$272&lt;&gt;"",IF($F$272="",1,0))</formula>
    </cfRule>
  </conditionalFormatting>
  <conditionalFormatting sqref="F275:F277">
    <cfRule type="expression" dxfId="102" priority="168">
      <formula>IF($B$275&lt;&gt;"",IF($F$275="",1,0))</formula>
    </cfRule>
  </conditionalFormatting>
  <conditionalFormatting sqref="F278">
    <cfRule type="expression" dxfId="101" priority="167">
      <formula>IF($B$278&lt;&gt;"",IF($F$278="",1,0))</formula>
    </cfRule>
  </conditionalFormatting>
  <conditionalFormatting sqref="G266:G268">
    <cfRule type="expression" dxfId="100" priority="166">
      <formula>IF($B$266&lt;&gt;"",IF($G$266="",1,0))</formula>
    </cfRule>
  </conditionalFormatting>
  <conditionalFormatting sqref="G269:G271">
    <cfRule type="expression" dxfId="99" priority="165">
      <formula>IF($B$269&lt;&gt;"",IF($G$269="",1,0))</formula>
    </cfRule>
  </conditionalFormatting>
  <conditionalFormatting sqref="G272:G274">
    <cfRule type="expression" dxfId="98" priority="164">
      <formula>IF($B$272&lt;&gt;"",IF($G$272="",1,0))</formula>
    </cfRule>
  </conditionalFormatting>
  <conditionalFormatting sqref="G275:G277">
    <cfRule type="expression" dxfId="97" priority="163">
      <formula>IF($B$275&lt;&gt;"",IF($G$275="",1,0))</formula>
    </cfRule>
  </conditionalFormatting>
  <conditionalFormatting sqref="G278">
    <cfRule type="expression" dxfId="96" priority="162">
      <formula>IF($B$278&lt;&gt;"",IF($G$278="",1,0))</formula>
    </cfRule>
  </conditionalFormatting>
  <conditionalFormatting sqref="B251:K253">
    <cfRule type="expression" dxfId="95" priority="134">
      <formula>IF($B$251="",1,0)</formula>
    </cfRule>
  </conditionalFormatting>
  <conditionalFormatting sqref="C21:J21 D20:J20">
    <cfRule type="expression" dxfId="94" priority="98">
      <formula>IF($C$20="　",1,0)</formula>
    </cfRule>
  </conditionalFormatting>
  <conditionalFormatting sqref="C20:J20 D19:J19">
    <cfRule type="expression" dxfId="93" priority="97">
      <formula>IF($C$19="　",1,0)</formula>
    </cfRule>
  </conditionalFormatting>
  <conditionalFormatting sqref="C19:J19 D18:J18">
    <cfRule type="expression" dxfId="92" priority="96">
      <formula>IF($C$18="　",1,0)</formula>
    </cfRule>
  </conditionalFormatting>
  <conditionalFormatting sqref="C18:J18 D17:J17">
    <cfRule type="expression" dxfId="91" priority="95">
      <formula>IF($C$17="　",1,0)</formula>
    </cfRule>
  </conditionalFormatting>
  <conditionalFormatting sqref="C17:J17 D16:J16">
    <cfRule type="expression" dxfId="90" priority="94">
      <formula>IF($C$16="　",1,0)</formula>
    </cfRule>
  </conditionalFormatting>
  <conditionalFormatting sqref="C16:J16 D15:J15">
    <cfRule type="expression" dxfId="89" priority="93">
      <formula>IF($C$15="　",1,0)</formula>
    </cfRule>
  </conditionalFormatting>
  <conditionalFormatting sqref="C15:J15 D14:J14">
    <cfRule type="expression" dxfId="88" priority="92">
      <formula>IF($C$14="　",1,0)</formula>
    </cfRule>
  </conditionalFormatting>
  <conditionalFormatting sqref="C14:J14 D13:J13">
    <cfRule type="expression" dxfId="87" priority="91">
      <formula>IF($C$13="　",1,0)</formula>
    </cfRule>
  </conditionalFormatting>
  <conditionalFormatting sqref="D12:J12 C13:J13">
    <cfRule type="expression" dxfId="86" priority="90">
      <formula>IF($C$12="　",1,0)</formula>
    </cfRule>
  </conditionalFormatting>
  <conditionalFormatting sqref="H12">
    <cfRule type="expression" dxfId="85" priority="89">
      <formula>IF($C$12&lt;&gt;"　",IF($H$12="選択してください",1,0))</formula>
    </cfRule>
  </conditionalFormatting>
  <conditionalFormatting sqref="I12">
    <cfRule type="expression" dxfId="84" priority="88">
      <formula>IF($C$12&lt;&gt;"　",IF($I$12="",1,0))</formula>
    </cfRule>
  </conditionalFormatting>
  <conditionalFormatting sqref="D13:G13">
    <cfRule type="expression" dxfId="83" priority="87">
      <formula>IF($C$13&lt;&gt;"　",IF($D$13="",1,0))</formula>
    </cfRule>
  </conditionalFormatting>
  <conditionalFormatting sqref="H13">
    <cfRule type="expression" dxfId="82" priority="86">
      <formula>IF($C$13&lt;&gt;"　",IF($H$13="選択してください",1,0))</formula>
    </cfRule>
  </conditionalFormatting>
  <conditionalFormatting sqref="D21:J21">
    <cfRule type="expression" dxfId="81" priority="85">
      <formula>IF($C$21="　",1,0)</formula>
    </cfRule>
  </conditionalFormatting>
  <conditionalFormatting sqref="I13">
    <cfRule type="expression" dxfId="80" priority="84">
      <formula>IF($C$13&lt;&gt;"　",IF($I$13="",1,0))</formula>
    </cfRule>
  </conditionalFormatting>
  <conditionalFormatting sqref="I14">
    <cfRule type="expression" dxfId="79" priority="67">
      <formula>IF($C$14&lt;&gt;"　",IF($I$14="",1,0))</formula>
    </cfRule>
  </conditionalFormatting>
  <conditionalFormatting sqref="D15:G15">
    <cfRule type="expression" dxfId="78" priority="83">
      <formula>IF($C$15&lt;&gt;"　",IF($D$15="",1,0))</formula>
    </cfRule>
  </conditionalFormatting>
  <conditionalFormatting sqref="D16:G16">
    <cfRule type="expression" dxfId="77" priority="82">
      <formula>IF($C$16&lt;&gt;"　",IF($D$16="",1,0))</formula>
    </cfRule>
  </conditionalFormatting>
  <conditionalFormatting sqref="D17:G17">
    <cfRule type="expression" dxfId="76" priority="81">
      <formula>IF($C$17&lt;&gt;"　",IF($D$17="",1,0))</formula>
    </cfRule>
  </conditionalFormatting>
  <conditionalFormatting sqref="D18:G18">
    <cfRule type="expression" dxfId="75" priority="80">
      <formula>IF($C$18&lt;&gt;"　",IF($D$18="",1,0))</formula>
    </cfRule>
  </conditionalFormatting>
  <conditionalFormatting sqref="D19:G19">
    <cfRule type="expression" dxfId="74" priority="79">
      <formula>IF($C$19&lt;&gt;"　",IF($D$19="",1,0))</formula>
    </cfRule>
  </conditionalFormatting>
  <conditionalFormatting sqref="D20:G20">
    <cfRule type="expression" dxfId="73" priority="78">
      <formula>IF($C$20&lt;&gt;"　",IF($D$20="",1,0))</formula>
    </cfRule>
  </conditionalFormatting>
  <conditionalFormatting sqref="D21:G21">
    <cfRule type="expression" dxfId="72" priority="77">
      <formula>IF($C$21&lt;&gt;"　",IF($D$21="",1,0))</formula>
    </cfRule>
  </conditionalFormatting>
  <conditionalFormatting sqref="D14:G14">
    <cfRule type="expression" dxfId="71" priority="76">
      <formula>IF($C$14&lt;&gt;"　",IF($D$14="",1,0))</formula>
    </cfRule>
  </conditionalFormatting>
  <conditionalFormatting sqref="H14">
    <cfRule type="expression" dxfId="70" priority="75">
      <formula>IF($C$14&lt;&gt;"　",IF($H$14="選択してください",1,0))</formula>
    </cfRule>
  </conditionalFormatting>
  <conditionalFormatting sqref="H15">
    <cfRule type="expression" dxfId="69" priority="74">
      <formula>IF($C$15&lt;&gt;"　",IF($H$15="選択してください",1,0))</formula>
    </cfRule>
  </conditionalFormatting>
  <conditionalFormatting sqref="H16">
    <cfRule type="expression" dxfId="68" priority="73">
      <formula>IF($C$16&lt;&gt;"　",IF($H$16="選択してください",1,0))</formula>
    </cfRule>
  </conditionalFormatting>
  <conditionalFormatting sqref="H17">
    <cfRule type="expression" dxfId="67" priority="72">
      <formula>IF($C$17&lt;&gt;"　",IF($H$17="選択してください",1,0))</formula>
    </cfRule>
  </conditionalFormatting>
  <conditionalFormatting sqref="H18">
    <cfRule type="expression" dxfId="66" priority="71">
      <formula>IF($C$18&lt;&gt;"　",IF($H$18="選択してください",1,0))</formula>
    </cfRule>
  </conditionalFormatting>
  <conditionalFormatting sqref="H19">
    <cfRule type="expression" dxfId="65" priority="70">
      <formula>IF($C$19&lt;&gt;"　",IF($H$19="選択してください",1,0))</formula>
    </cfRule>
  </conditionalFormatting>
  <conditionalFormatting sqref="H20">
    <cfRule type="expression" dxfId="64" priority="69">
      <formula>IF($C$20&lt;&gt;"　",IF($H$20="選択してください",1,0))</formula>
    </cfRule>
  </conditionalFormatting>
  <conditionalFormatting sqref="H21">
    <cfRule type="expression" dxfId="63" priority="68">
      <formula>IF($C$21&lt;&gt;"　",IF($H$21="選択してください",1,0))</formula>
    </cfRule>
  </conditionalFormatting>
  <conditionalFormatting sqref="I15">
    <cfRule type="expression" dxfId="62" priority="66">
      <formula>IF($C$15&lt;&gt;"　",IF($I$15="",1,0))</formula>
    </cfRule>
  </conditionalFormatting>
  <conditionalFormatting sqref="I16">
    <cfRule type="expression" dxfId="61" priority="65">
      <formula>IF($C$16&lt;&gt;"　",IF($I$16="",1,0))</formula>
    </cfRule>
  </conditionalFormatting>
  <conditionalFormatting sqref="I17">
    <cfRule type="expression" dxfId="60" priority="64">
      <formula>IF($C$17&lt;&gt;"　",IF($I$17="",1,0))</formula>
    </cfRule>
  </conditionalFormatting>
  <conditionalFormatting sqref="I18">
    <cfRule type="expression" dxfId="59" priority="63">
      <formula>IF($C$18&lt;&gt;"　",IF($I$18="",1,0))</formula>
    </cfRule>
  </conditionalFormatting>
  <conditionalFormatting sqref="I19">
    <cfRule type="expression" dxfId="58" priority="62">
      <formula>IF($C$19&lt;&gt;"　",IF($I$19="",1,0))</formula>
    </cfRule>
  </conditionalFormatting>
  <conditionalFormatting sqref="I20">
    <cfRule type="expression" dxfId="57" priority="61">
      <formula>IF($C$20&lt;&gt;"　",IF($I$20="",1,0))</formula>
    </cfRule>
  </conditionalFormatting>
  <conditionalFormatting sqref="I21">
    <cfRule type="expression" dxfId="56" priority="60">
      <formula>IF($C$21&lt;&gt;"　",IF($I$21="",1,0))</formula>
    </cfRule>
  </conditionalFormatting>
  <conditionalFormatting sqref="D12:G12">
    <cfRule type="expression" dxfId="55" priority="59">
      <formula>IF($C$12&lt;&gt;"　",IF($D$12="",1,0))</formula>
    </cfRule>
  </conditionalFormatting>
  <conditionalFormatting sqref="T179:T181">
    <cfRule type="expression" dxfId="54" priority="58">
      <formula>IF($B$179="",1,0)</formula>
    </cfRule>
  </conditionalFormatting>
  <conditionalFormatting sqref="T182:T184">
    <cfRule type="expression" dxfId="53" priority="57">
      <formula>IF($B$182="",1,0)</formula>
    </cfRule>
  </conditionalFormatting>
  <conditionalFormatting sqref="T185:T187">
    <cfRule type="expression" dxfId="52" priority="56">
      <formula>IF($B$185="",1,0)</formula>
    </cfRule>
  </conditionalFormatting>
  <conditionalFormatting sqref="T188:T190">
    <cfRule type="expression" dxfId="51" priority="55">
      <formula>IF($B$188="",1,0)</formula>
    </cfRule>
  </conditionalFormatting>
  <conditionalFormatting sqref="T191:T193">
    <cfRule type="expression" dxfId="50" priority="54">
      <formula>IF($B$191="",1,0)</formula>
    </cfRule>
  </conditionalFormatting>
  <conditionalFormatting sqref="T194:T196">
    <cfRule type="expression" dxfId="49" priority="53">
      <formula>IF($B$194="",1,0)</formula>
    </cfRule>
  </conditionalFormatting>
  <conditionalFormatting sqref="T197:T199">
    <cfRule type="expression" dxfId="48" priority="52">
      <formula>IF($B$197="",1,0)</formula>
    </cfRule>
  </conditionalFormatting>
  <conditionalFormatting sqref="T200:T202">
    <cfRule type="expression" dxfId="47" priority="51">
      <formula>IF($B$200="",1,0)</formula>
    </cfRule>
  </conditionalFormatting>
  <conditionalFormatting sqref="T203:T205">
    <cfRule type="expression" dxfId="46" priority="50">
      <formula>IF($B$203="",1,0)</formula>
    </cfRule>
  </conditionalFormatting>
  <conditionalFormatting sqref="T206:T208">
    <cfRule type="expression" dxfId="45" priority="49">
      <formula>IF($B$206="",1,0)</formula>
    </cfRule>
  </conditionalFormatting>
  <conditionalFormatting sqref="D98:D99">
    <cfRule type="expression" dxfId="44" priority="48">
      <formula>IF($B$94="",1,0)</formula>
    </cfRule>
  </conditionalFormatting>
  <conditionalFormatting sqref="C70:C72">
    <cfRule type="expression" dxfId="43" priority="46">
      <formula>IF($B$106="",1,0)</formula>
    </cfRule>
  </conditionalFormatting>
  <conditionalFormatting sqref="C97:C99">
    <cfRule type="expression" dxfId="42" priority="28">
      <formula>IF($B$106="",1,0)</formula>
    </cfRule>
  </conditionalFormatting>
  <conditionalFormatting sqref="C73:C75">
    <cfRule type="expression" dxfId="41" priority="36">
      <formula>IF($B$106="",1,0)</formula>
    </cfRule>
  </conditionalFormatting>
  <conditionalFormatting sqref="C76:C78">
    <cfRule type="expression" dxfId="40" priority="35">
      <formula>IF($B$106="",1,0)</formula>
    </cfRule>
  </conditionalFormatting>
  <conditionalFormatting sqref="C79:C81">
    <cfRule type="expression" dxfId="39" priority="34">
      <formula>IF($B$106="",1,0)</formula>
    </cfRule>
  </conditionalFormatting>
  <conditionalFormatting sqref="C82:C84">
    <cfRule type="expression" dxfId="38" priority="33">
      <formula>IF($B$106="",1,0)</formula>
    </cfRule>
  </conditionalFormatting>
  <conditionalFormatting sqref="C85:C87">
    <cfRule type="expression" dxfId="37" priority="32">
      <formula>IF($B$106="",1,0)</formula>
    </cfRule>
  </conditionalFormatting>
  <conditionalFormatting sqref="C88:C90">
    <cfRule type="expression" dxfId="36" priority="31">
      <formula>IF($B$106="",1,0)</formula>
    </cfRule>
  </conditionalFormatting>
  <conditionalFormatting sqref="C91:C93">
    <cfRule type="expression" dxfId="35" priority="30">
      <formula>IF($B$106="",1,0)</formula>
    </cfRule>
  </conditionalFormatting>
  <conditionalFormatting sqref="C94:C96">
    <cfRule type="expression" dxfId="34" priority="29">
      <formula>IF($B$106="",1,0)</formula>
    </cfRule>
  </conditionalFormatting>
  <conditionalFormatting sqref="D70:D72">
    <cfRule type="expression" dxfId="33" priority="337">
      <formula>IF($B$70&lt;&gt;"",IF(AND($D$70="選択してください",#REF!="選択してください"),1,0))</formula>
    </cfRule>
  </conditionalFormatting>
  <conditionalFormatting sqref="D73:D75">
    <cfRule type="expression" dxfId="32" priority="338">
      <formula>IF($B$73&lt;&gt;"",IF(AND($D$73="選択してください",#REF!="選択してください"),1,0))</formula>
    </cfRule>
  </conditionalFormatting>
  <conditionalFormatting sqref="D76:D78">
    <cfRule type="expression" dxfId="31" priority="339">
      <formula>IF($B$76&lt;&gt;"",IF(AND($D$76="選択してください",#REF!="選択してください"),1,0))</formula>
    </cfRule>
  </conditionalFormatting>
  <conditionalFormatting sqref="D79:D81">
    <cfRule type="expression" dxfId="30" priority="340">
      <formula>IF($B$79&lt;&gt;"",IF(AND($D$79="選択してください",#REF!="選択してください"),1,0))</formula>
    </cfRule>
  </conditionalFormatting>
  <conditionalFormatting sqref="D82:D84">
    <cfRule type="expression" dxfId="29" priority="341">
      <formula>IF($B$82&lt;&gt;"",IF(AND($D$82="選択してください",#REF!="選択してください"),1,0))</formula>
    </cfRule>
  </conditionalFormatting>
  <conditionalFormatting sqref="D85:D87">
    <cfRule type="expression" dxfId="28" priority="342">
      <formula>IF($B$85&lt;&gt;"",IF(AND($D$85="選択してください",#REF!="選択してください"),1,0))</formula>
    </cfRule>
  </conditionalFormatting>
  <conditionalFormatting sqref="D88:D90">
    <cfRule type="expression" dxfId="27" priority="343">
      <formula>IF($B$88&lt;&gt;"",IF(AND($D$88="選択してください",#REF!="選択してください"),1,0))</formula>
    </cfRule>
  </conditionalFormatting>
  <conditionalFormatting sqref="D91:D93">
    <cfRule type="expression" dxfId="26" priority="344">
      <formula>IF($B$91&lt;&gt;"",IF(AND($D$91="選択してください",#REF!="選択してください"),1,0))</formula>
    </cfRule>
  </conditionalFormatting>
  <conditionalFormatting sqref="D94:D96 D98:D99">
    <cfRule type="expression" dxfId="25" priority="345">
      <formula>IF($B$94&lt;&gt;"",IF(AND($D$94="選択してください",#REF!="選択してください"),1,0))</formula>
    </cfRule>
  </conditionalFormatting>
  <conditionalFormatting sqref="D97">
    <cfRule type="expression" dxfId="24" priority="346">
      <formula>IF($B$97&lt;&gt;"",IF(AND($D$97="選択してください",#REF!="選択してください"),1,0))</formula>
    </cfRule>
  </conditionalFormatting>
  <conditionalFormatting sqref="D243:D244">
    <cfRule type="expression" dxfId="23" priority="26">
      <formula>IF($B$239&lt;&gt;"",IF($D$239="選択してください",1,0))</formula>
    </cfRule>
  </conditionalFormatting>
  <conditionalFormatting sqref="F279:G280">
    <cfRule type="expression" dxfId="22" priority="23">
      <formula>IF($B$275="",1,0)</formula>
    </cfRule>
  </conditionalFormatting>
  <conditionalFormatting sqref="F279:F280">
    <cfRule type="expression" dxfId="21" priority="22">
      <formula>IF($B$275&lt;&gt;"",IF($F$275="",1,0))</formula>
    </cfRule>
  </conditionalFormatting>
  <conditionalFormatting sqref="G279:G280">
    <cfRule type="expression" dxfId="20" priority="21">
      <formula>IF($B$275&lt;&gt;"",IF($G$275="",1,0))</formula>
    </cfRule>
  </conditionalFormatting>
  <conditionalFormatting sqref="C215:C217">
    <cfRule type="expression" dxfId="19" priority="20">
      <formula>IF($B$179="",1,0)</formula>
    </cfRule>
  </conditionalFormatting>
  <conditionalFormatting sqref="C254:C256">
    <cfRule type="expression" dxfId="18" priority="19">
      <formula>IF($B$251="",1,0)</formula>
    </cfRule>
  </conditionalFormatting>
  <conditionalFormatting sqref="C257:C259">
    <cfRule type="expression" dxfId="17" priority="18">
      <formula>IF($B$251="",1,0)</formula>
    </cfRule>
  </conditionalFormatting>
  <conditionalFormatting sqref="C260:C262">
    <cfRule type="expression" dxfId="16" priority="17">
      <formula>IF($B$251="",1,0)</formula>
    </cfRule>
  </conditionalFormatting>
  <conditionalFormatting sqref="C263:C265">
    <cfRule type="expression" dxfId="15" priority="16">
      <formula>IF($B$251="",1,0)</formula>
    </cfRule>
  </conditionalFormatting>
  <conditionalFormatting sqref="C266:C268">
    <cfRule type="expression" dxfId="14" priority="15">
      <formula>IF($B$251="",1,0)</formula>
    </cfRule>
  </conditionalFormatting>
  <conditionalFormatting sqref="C269:C271">
    <cfRule type="expression" dxfId="13" priority="14">
      <formula>IF($B$251="",1,0)</formula>
    </cfRule>
  </conditionalFormatting>
  <conditionalFormatting sqref="C272:C274">
    <cfRule type="expression" dxfId="12" priority="13">
      <formula>IF($B$251="",1,0)</formula>
    </cfRule>
  </conditionalFormatting>
  <conditionalFormatting sqref="C275:C277">
    <cfRule type="expression" dxfId="11" priority="12">
      <formula>IF($B$251="",1,0)</formula>
    </cfRule>
  </conditionalFormatting>
  <conditionalFormatting sqref="C278:C280">
    <cfRule type="expression" dxfId="10" priority="11">
      <formula>IF($B$251="",1,0)</formula>
    </cfRule>
  </conditionalFormatting>
  <conditionalFormatting sqref="C218:C220">
    <cfRule type="expression" dxfId="9" priority="10">
      <formula>IF($B$179="",1,0)</formula>
    </cfRule>
  </conditionalFormatting>
  <conditionalFormatting sqref="C221:C223">
    <cfRule type="expression" dxfId="8" priority="9">
      <formula>IF($B$179="",1,0)</formula>
    </cfRule>
  </conditionalFormatting>
  <conditionalFormatting sqref="C224:C226">
    <cfRule type="expression" dxfId="7" priority="8">
      <formula>IF($B$179="",1,0)</formula>
    </cfRule>
  </conditionalFormatting>
  <conditionalFormatting sqref="C227:C229">
    <cfRule type="expression" dxfId="6" priority="7">
      <formula>IF($B$179="",1,0)</formula>
    </cfRule>
  </conditionalFormatting>
  <conditionalFormatting sqref="C230:C232">
    <cfRule type="expression" dxfId="5" priority="6">
      <formula>IF($B$179="",1,0)</formula>
    </cfRule>
  </conditionalFormatting>
  <conditionalFormatting sqref="C233:C235">
    <cfRule type="expression" dxfId="4" priority="5">
      <formula>IF($B$179="",1,0)</formula>
    </cfRule>
  </conditionalFormatting>
  <conditionalFormatting sqref="C236:C238">
    <cfRule type="expression" dxfId="3" priority="4">
      <formula>IF($B$179="",1,0)</formula>
    </cfRule>
  </conditionalFormatting>
  <conditionalFormatting sqref="C239:C241">
    <cfRule type="expression" dxfId="2" priority="3">
      <formula>IF($B$179="",1,0)</formula>
    </cfRule>
  </conditionalFormatting>
  <conditionalFormatting sqref="C242:C244">
    <cfRule type="expression" dxfId="1" priority="2">
      <formula>IF($B$179="",1,0)</formula>
    </cfRule>
  </conditionalFormatting>
  <conditionalFormatting sqref="I7">
    <cfRule type="expression" dxfId="0" priority="1">
      <formula>IF($I$7="",1,0)</formula>
    </cfRule>
  </conditionalFormatting>
  <dataValidations count="25">
    <dataValidation type="list" allowBlank="1" showInputMessage="1" showErrorMessage="1" sqref="C65">
      <formula1>"選択してください,屋外（囲いなし）,屋外（囲い1面あり）,屋内（全体強制換気設備あり）,屋内（全体強制換気設備なし）"</formula1>
    </dataValidation>
    <dataValidation type="list" allowBlank="1" showInputMessage="1" showErrorMessage="1" sqref="D70:D99">
      <formula1>"選択してください,液体・㎥,液体・ℓ,液体・mℓ,粉体(固体)･ton,粉体(固体)･kg,粉体(固体)･g"</formula1>
    </dataValidation>
    <dataValidation type="list" allowBlank="1" showInputMessage="1" showErrorMessage="1" sqref="E106:E135">
      <formula1>"選択してください,微細で細かい粉塵,結晶質・粒状　等,薄片状・小塊状・小球、その他個体状"</formula1>
    </dataValidation>
    <dataValidation type="list" allowBlank="1" showInputMessage="1" showErrorMessage="1" sqref="D215:D244">
      <formula1>"選択してください,有,無"</formula1>
    </dataValidation>
    <dataValidation type="list" allowBlank="1" showInputMessage="1" sqref="H12:H21">
      <formula1>"選択してください,0.5,1,3,6"</formula1>
    </dataValidation>
    <dataValidation type="list" allowBlank="1" showInputMessage="1" showErrorMessage="1" sqref="G30:H59 N30:N59 G179:G208 L179:M208 S179:S208">
      <formula1>"　,区分１"</formula1>
    </dataValidation>
    <dataValidation type="list" allowBlank="1" showInputMessage="1" showErrorMessage="1" sqref="E30:E59 L30:L59 P179:Q208 O179:O205">
      <formula1>"　,区分１,区分２,区分３"</formula1>
    </dataValidation>
    <dataValidation type="list" allowBlank="1" showInputMessage="1" showErrorMessage="1" sqref="F30:F59 E179:F208 N179:N208 J179:J208 E30 I30:K59 M30:M59">
      <formula1>"　,区分１,区分２"</formula1>
    </dataValidation>
    <dataValidation type="list" allowBlank="1" showInputMessage="1" showErrorMessage="1" sqref="O30:O59">
      <formula1>"　,○"</formula1>
    </dataValidation>
    <dataValidation type="list" allowBlank="1" showInputMessage="1" showErrorMessage="1" sqref="D179:D208">
      <formula1>"　,等級1.1-1.3,等級1.5,等級1.4,等級1.6"</formula1>
    </dataValidation>
    <dataValidation type="list" allowBlank="1" showInputMessage="1" showErrorMessage="1" sqref="I179:I208 D30:D59">
      <formula1>"　,区分１,区分２,区分３,区分４,区分５"</formula1>
    </dataValidation>
    <dataValidation type="list" allowBlank="1" showInputMessage="1" showErrorMessage="1" sqref="O206:O208">
      <formula1>"　,区分１,区分２、区分３"</formula1>
    </dataValidation>
    <dataValidation type="list" allowBlank="1" showInputMessage="1" showErrorMessage="1" sqref="H179:H208">
      <formula1>"　,圧縮ガス,液化ガス,溶解ガス,深冷液化ガス"</formula1>
    </dataValidation>
    <dataValidation type="list" allowBlank="1" showInputMessage="1" showErrorMessage="1" sqref="K179:K208 R179:R208">
      <formula1>"　,A,B,C,D,E,F,G"</formula1>
    </dataValidation>
    <dataValidation type="list" allowBlank="1" showInputMessage="1" sqref="C12:C21">
      <formula1>"　,下地調整剤,プライマー,シーリング,接着剤,通気緩衝シート,補強布,防水材,床材,トップコート"</formula1>
    </dataValidation>
    <dataValidation type="list" allowBlank="1" showInputMessage="1" sqref="G13:G21">
      <formula1>"　,添加剤,粉体"</formula1>
    </dataValidation>
    <dataValidation type="list" allowBlank="1" showInputMessage="1" sqref="F13:F21">
      <formula1>"　,硬化剤,Ｂ液,添加剤,粉体"</formula1>
    </dataValidation>
    <dataValidation type="list" allowBlank="1" showInputMessage="1" sqref="E13:E21">
      <formula1>"　,１液,主剤,Ａ液"</formula1>
    </dataValidation>
    <dataValidation type="list" allowBlank="1" showInputMessage="1" sqref="I12:I21">
      <formula1>"　,10,50,100,150,200,250"</formula1>
    </dataValidation>
    <dataValidation type="list" allowBlank="1" showInputMessage="1" showErrorMessage="1" sqref="L100 M101 S102">
      <formula1>"選択してください,紛体：ton、液体：m3,紛体：kg、液体：ℓ,紛体：g、液体：mℓ"</formula1>
    </dataValidation>
    <dataValidation type="list" allowBlank="1" showInputMessage="1" showErrorMessage="1" sqref="F106:F135">
      <formula1>"選択してください,アスファルト系材料,水系(エマルション)材料"</formula1>
    </dataValidation>
    <dataValidation type="list" allowBlank="1" showInputMessage="1" sqref="E12">
      <formula1>"　,１液,主剤,Ａ液"</formula1>
    </dataValidation>
    <dataValidation type="list" allowBlank="1" showInputMessage="1" sqref="F12">
      <formula1>"　,硬化剤,Ｂ液,添加剤,粉体"</formula1>
    </dataValidation>
    <dataValidation type="list" allowBlank="1" showInputMessage="1" sqref="G12">
      <formula1>"　,添加剤,粉体"</formula1>
    </dataValidation>
    <dataValidation type="date" operator="greaterThan" allowBlank="1" showInputMessage="1" showErrorMessage="1" errorTitle="入力内容の確認" error="入力できるのは日付のみです。" sqref="C5:D5">
      <formula1>1</formula1>
    </dataValidation>
  </dataValidations>
  <hyperlinks>
    <hyperlink ref="D63" location="評価方法!A48:A98" display="評価方法"/>
    <hyperlink ref="D140" location="評価方法!A71:A121" display="評価方法"/>
    <hyperlink ref="D157" location="評価方法!A80:A130" display="評価方法"/>
    <hyperlink ref="D174" location="評価方法!A90:A140" display="評価方法"/>
    <hyperlink ref="E212" location="評価方法!A112:A161" display="評価方法"/>
    <hyperlink ref="E248" location="評価方法!A119:A169" display="評価方法"/>
    <hyperlink ref="H111" location="別表!A1:A30" display="その他原料"/>
    <hyperlink ref="D25" location="評価方法!A24:A74" display="評価方法"/>
    <hyperlink ref="K249" location="記入表!I7" display="※施工環境温度未入力と表示される場合は施工環境温度を入力してください。"/>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37"/>
  <sheetViews>
    <sheetView zoomScaleNormal="100" workbookViewId="0"/>
  </sheetViews>
  <sheetFormatPr defaultRowHeight="13.5" x14ac:dyDescent="0.2"/>
  <cols>
    <col min="1" max="12" width="9" style="67"/>
    <col min="13" max="13" width="13.25" style="95" customWidth="1"/>
    <col min="14" max="16384" width="9" style="67"/>
  </cols>
  <sheetData>
    <row r="1" spans="2:12" x14ac:dyDescent="0.2">
      <c r="L1" s="161" t="s">
        <v>418</v>
      </c>
    </row>
    <row r="4" spans="2:12" x14ac:dyDescent="0.2">
      <c r="B4" s="66"/>
      <c r="C4" s="66"/>
      <c r="D4" s="66"/>
      <c r="E4" s="66"/>
      <c r="F4" s="66"/>
      <c r="G4" s="66"/>
      <c r="H4" s="66"/>
      <c r="I4" s="66"/>
      <c r="J4" s="66"/>
      <c r="K4" s="369">
        <v>43040</v>
      </c>
      <c r="L4" s="370"/>
    </row>
    <row r="5" spans="2:12" x14ac:dyDescent="0.2">
      <c r="B5" s="371" t="s">
        <v>139</v>
      </c>
      <c r="C5" s="371"/>
      <c r="D5" s="371"/>
      <c r="E5" s="371"/>
      <c r="F5" s="371"/>
      <c r="G5" s="371"/>
      <c r="H5" s="371"/>
      <c r="I5" s="371"/>
      <c r="J5" s="371"/>
      <c r="K5" s="371"/>
      <c r="L5" s="371"/>
    </row>
    <row r="6" spans="2:12" x14ac:dyDescent="0.2">
      <c r="B6" s="66"/>
      <c r="C6" s="66"/>
      <c r="D6" s="66"/>
      <c r="E6" s="66"/>
      <c r="F6" s="66"/>
      <c r="G6" s="66"/>
      <c r="H6" s="66"/>
      <c r="I6" s="66"/>
      <c r="J6" s="66"/>
      <c r="K6" s="370" t="s">
        <v>419</v>
      </c>
      <c r="L6" s="370"/>
    </row>
    <row r="7" spans="2:12" x14ac:dyDescent="0.2">
      <c r="B7" s="66"/>
      <c r="C7" s="66"/>
      <c r="D7" s="66"/>
      <c r="E7" s="66"/>
      <c r="F7" s="66"/>
      <c r="G7" s="66"/>
      <c r="H7" s="66"/>
      <c r="I7" s="66"/>
      <c r="J7" s="66"/>
      <c r="K7" s="66"/>
      <c r="L7" s="66"/>
    </row>
    <row r="8" spans="2:12" x14ac:dyDescent="0.2">
      <c r="B8" s="66" t="s">
        <v>140</v>
      </c>
      <c r="C8" s="66"/>
      <c r="D8" s="66"/>
      <c r="E8" s="66"/>
      <c r="F8" s="66"/>
      <c r="G8" s="66"/>
      <c r="H8" s="66"/>
      <c r="I8" s="66"/>
      <c r="J8" s="66"/>
      <c r="K8" s="66"/>
      <c r="L8" s="66"/>
    </row>
    <row r="9" spans="2:12" x14ac:dyDescent="0.2">
      <c r="B9" s="66"/>
      <c r="C9" s="66" t="s">
        <v>15</v>
      </c>
      <c r="D9" s="66"/>
      <c r="E9" s="66"/>
      <c r="F9" s="66"/>
      <c r="G9" s="66"/>
      <c r="H9" s="66"/>
      <c r="I9" s="66"/>
      <c r="J9" s="66"/>
      <c r="K9" s="66"/>
      <c r="L9" s="66"/>
    </row>
    <row r="10" spans="2:12" x14ac:dyDescent="0.2">
      <c r="B10" s="66"/>
      <c r="C10" s="68" t="s">
        <v>141</v>
      </c>
      <c r="D10" s="372" t="s">
        <v>142</v>
      </c>
      <c r="E10" s="373"/>
      <c r="F10" s="69" t="s">
        <v>143</v>
      </c>
      <c r="G10" s="372" t="s">
        <v>144</v>
      </c>
      <c r="H10" s="374"/>
      <c r="I10" s="374"/>
      <c r="J10" s="373"/>
      <c r="K10" s="66"/>
      <c r="L10" s="66"/>
    </row>
    <row r="11" spans="2:12" x14ac:dyDescent="0.2">
      <c r="B11" s="66"/>
      <c r="C11" s="70" t="s">
        <v>145</v>
      </c>
      <c r="D11" s="366" t="s">
        <v>20</v>
      </c>
      <c r="E11" s="367"/>
      <c r="F11" s="71" t="s">
        <v>146</v>
      </c>
      <c r="G11" s="366" t="s">
        <v>147</v>
      </c>
      <c r="H11" s="368"/>
      <c r="I11" s="368"/>
      <c r="J11" s="367"/>
      <c r="K11" s="66"/>
      <c r="L11" s="66"/>
    </row>
    <row r="12" spans="2:12" x14ac:dyDescent="0.2">
      <c r="B12" s="66"/>
      <c r="C12" s="70" t="s">
        <v>148</v>
      </c>
      <c r="D12" s="375" t="s">
        <v>25</v>
      </c>
      <c r="E12" s="376"/>
      <c r="F12" s="72" t="s">
        <v>149</v>
      </c>
      <c r="G12" s="375" t="s">
        <v>150</v>
      </c>
      <c r="H12" s="377"/>
      <c r="I12" s="377"/>
      <c r="J12" s="376"/>
      <c r="K12" s="66"/>
      <c r="L12" s="66"/>
    </row>
    <row r="13" spans="2:12" x14ac:dyDescent="0.2">
      <c r="B13" s="66"/>
      <c r="C13" s="70" t="s">
        <v>151</v>
      </c>
      <c r="D13" s="375" t="s">
        <v>152</v>
      </c>
      <c r="E13" s="376"/>
      <c r="F13" s="71" t="s">
        <v>153</v>
      </c>
      <c r="G13" s="375" t="s">
        <v>154</v>
      </c>
      <c r="H13" s="377"/>
      <c r="I13" s="377"/>
      <c r="J13" s="376"/>
      <c r="K13" s="66"/>
      <c r="L13" s="66"/>
    </row>
    <row r="14" spans="2:12" x14ac:dyDescent="0.2">
      <c r="B14" s="66"/>
      <c r="C14" s="73" t="s">
        <v>155</v>
      </c>
      <c r="D14" s="378" t="s">
        <v>36</v>
      </c>
      <c r="E14" s="379"/>
      <c r="F14" s="74" t="s">
        <v>156</v>
      </c>
      <c r="G14" s="378" t="s">
        <v>157</v>
      </c>
      <c r="H14" s="380"/>
      <c r="I14" s="380"/>
      <c r="J14" s="379"/>
      <c r="K14" s="66"/>
      <c r="L14" s="66"/>
    </row>
    <row r="15" spans="2:12" x14ac:dyDescent="0.2">
      <c r="B15" s="66"/>
      <c r="C15" s="66"/>
      <c r="D15" s="66"/>
      <c r="E15" s="66"/>
      <c r="F15" s="66"/>
      <c r="G15" s="66"/>
      <c r="H15" s="66"/>
      <c r="I15" s="66"/>
      <c r="J15" s="66"/>
      <c r="K15" s="66"/>
      <c r="L15" s="66"/>
    </row>
    <row r="16" spans="2:12" x14ac:dyDescent="0.2">
      <c r="B16" s="66"/>
      <c r="C16" s="75" t="s">
        <v>9</v>
      </c>
      <c r="D16" s="66"/>
      <c r="E16" s="66"/>
      <c r="F16" s="66"/>
      <c r="G16" s="66"/>
      <c r="H16" s="66"/>
      <c r="I16" s="66"/>
      <c r="J16" s="66"/>
      <c r="K16" s="66"/>
      <c r="L16" s="66"/>
    </row>
    <row r="17" spans="2:13" x14ac:dyDescent="0.2">
      <c r="B17" s="66"/>
      <c r="C17" s="68" t="s">
        <v>141</v>
      </c>
      <c r="D17" s="372" t="s">
        <v>142</v>
      </c>
      <c r="E17" s="373"/>
      <c r="F17" s="69" t="s">
        <v>143</v>
      </c>
      <c r="G17" s="372" t="s">
        <v>144</v>
      </c>
      <c r="H17" s="374"/>
      <c r="I17" s="374"/>
      <c r="J17" s="373"/>
      <c r="K17" s="66"/>
      <c r="L17" s="66"/>
    </row>
    <row r="18" spans="2:13" x14ac:dyDescent="0.2">
      <c r="B18" s="66"/>
      <c r="C18" s="70" t="s">
        <v>158</v>
      </c>
      <c r="D18" s="366" t="s">
        <v>23</v>
      </c>
      <c r="E18" s="367"/>
      <c r="F18" s="71" t="s">
        <v>159</v>
      </c>
      <c r="G18" s="76" t="s">
        <v>160</v>
      </c>
      <c r="H18" s="76"/>
      <c r="I18" s="76"/>
      <c r="J18" s="77"/>
      <c r="K18" s="66"/>
      <c r="L18" s="66"/>
    </row>
    <row r="19" spans="2:13" x14ac:dyDescent="0.2">
      <c r="B19" s="66"/>
      <c r="C19" s="70" t="s">
        <v>161</v>
      </c>
      <c r="D19" s="375" t="s">
        <v>28</v>
      </c>
      <c r="E19" s="376"/>
      <c r="F19" s="71" t="s">
        <v>29</v>
      </c>
      <c r="G19" s="76" t="s">
        <v>162</v>
      </c>
      <c r="H19" s="76"/>
      <c r="I19" s="76"/>
      <c r="J19" s="77"/>
      <c r="K19" s="66"/>
      <c r="L19" s="66"/>
    </row>
    <row r="20" spans="2:13" x14ac:dyDescent="0.2">
      <c r="B20" s="66"/>
      <c r="C20" s="73" t="s">
        <v>163</v>
      </c>
      <c r="D20" s="378" t="s">
        <v>37</v>
      </c>
      <c r="E20" s="379"/>
      <c r="F20" s="74" t="s">
        <v>159</v>
      </c>
      <c r="G20" s="78" t="s">
        <v>164</v>
      </c>
      <c r="H20" s="78"/>
      <c r="I20" s="78"/>
      <c r="J20" s="79"/>
      <c r="K20" s="66"/>
      <c r="L20" s="66"/>
    </row>
    <row r="21" spans="2:13" x14ac:dyDescent="0.2">
      <c r="B21" s="66"/>
      <c r="C21" s="66"/>
      <c r="D21" s="66"/>
      <c r="E21" s="66"/>
      <c r="F21" s="66"/>
      <c r="G21" s="66"/>
      <c r="H21" s="66"/>
      <c r="I21" s="66"/>
      <c r="J21" s="66"/>
      <c r="K21" s="66"/>
      <c r="L21" s="66"/>
    </row>
    <row r="22" spans="2:13" x14ac:dyDescent="0.2">
      <c r="B22" s="66" t="s">
        <v>165</v>
      </c>
      <c r="C22" s="66"/>
      <c r="D22" s="66"/>
      <c r="E22" s="66"/>
      <c r="F22" s="66"/>
      <c r="G22" s="66"/>
      <c r="H22" s="66"/>
      <c r="I22" s="66"/>
      <c r="J22" s="66"/>
      <c r="K22" s="66"/>
      <c r="L22" s="66"/>
    </row>
    <row r="23" spans="2:13" x14ac:dyDescent="0.2">
      <c r="B23" s="66"/>
      <c r="C23" s="66"/>
      <c r="D23" s="66"/>
      <c r="E23" s="66"/>
      <c r="F23" s="66"/>
      <c r="G23" s="66"/>
      <c r="H23" s="66"/>
      <c r="I23" s="66"/>
      <c r="J23" s="66"/>
      <c r="K23" s="66"/>
      <c r="L23" s="66"/>
    </row>
    <row r="24" spans="2:13" ht="14.25" x14ac:dyDescent="0.2">
      <c r="B24" s="66" t="s">
        <v>166</v>
      </c>
      <c r="C24" s="66"/>
      <c r="D24" s="66"/>
      <c r="E24" s="66"/>
      <c r="F24" s="66"/>
      <c r="G24" s="66"/>
      <c r="H24" s="66"/>
      <c r="I24" s="66"/>
      <c r="J24" s="66"/>
      <c r="K24" s="66"/>
      <c r="L24" s="66"/>
      <c r="M24" s="108" t="s">
        <v>318</v>
      </c>
    </row>
    <row r="25" spans="2:13" x14ac:dyDescent="0.2">
      <c r="B25" s="66"/>
      <c r="C25" s="66" t="s">
        <v>167</v>
      </c>
      <c r="D25" s="66"/>
      <c r="E25" s="66"/>
      <c r="F25" s="66"/>
      <c r="G25" s="66"/>
      <c r="H25" s="66"/>
      <c r="I25" s="66"/>
      <c r="J25" s="66"/>
      <c r="K25" s="66"/>
      <c r="L25" s="66"/>
    </row>
    <row r="26" spans="2:13" x14ac:dyDescent="0.2">
      <c r="B26" s="66"/>
      <c r="C26" s="80" t="s">
        <v>168</v>
      </c>
      <c r="D26" s="372" t="s">
        <v>169</v>
      </c>
      <c r="E26" s="374"/>
      <c r="F26" s="374"/>
      <c r="G26" s="374"/>
      <c r="H26" s="373"/>
      <c r="I26" s="69" t="s">
        <v>170</v>
      </c>
      <c r="J26" s="66"/>
      <c r="K26" s="66"/>
      <c r="L26" s="66"/>
    </row>
    <row r="27" spans="2:13" x14ac:dyDescent="0.2">
      <c r="B27" s="66"/>
      <c r="C27" s="381" t="s">
        <v>171</v>
      </c>
      <c r="D27" s="81" t="s">
        <v>54</v>
      </c>
      <c r="E27" s="82"/>
      <c r="F27" s="82"/>
      <c r="G27" s="82"/>
      <c r="H27" s="82"/>
      <c r="I27" s="71" t="s">
        <v>172</v>
      </c>
      <c r="J27" s="66"/>
      <c r="K27" s="66"/>
      <c r="L27" s="66"/>
    </row>
    <row r="28" spans="2:13" x14ac:dyDescent="0.2">
      <c r="B28" s="66"/>
      <c r="C28" s="382"/>
      <c r="D28" s="83" t="s">
        <v>55</v>
      </c>
      <c r="E28" s="76"/>
      <c r="F28" s="76"/>
      <c r="G28" s="76"/>
      <c r="H28" s="76"/>
      <c r="I28" s="71" t="s">
        <v>172</v>
      </c>
      <c r="J28" s="66"/>
      <c r="K28" s="66"/>
      <c r="L28" s="66"/>
    </row>
    <row r="29" spans="2:13" x14ac:dyDescent="0.2">
      <c r="B29" s="66"/>
      <c r="C29" s="382"/>
      <c r="D29" s="83" t="s">
        <v>173</v>
      </c>
      <c r="E29" s="76"/>
      <c r="F29" s="76"/>
      <c r="G29" s="76"/>
      <c r="H29" s="76"/>
      <c r="I29" s="71" t="s">
        <v>174</v>
      </c>
      <c r="J29" s="66"/>
      <c r="K29" s="66"/>
      <c r="L29" s="66"/>
    </row>
    <row r="30" spans="2:13" x14ac:dyDescent="0.2">
      <c r="B30" s="66"/>
      <c r="C30" s="383"/>
      <c r="D30" s="83" t="s">
        <v>56</v>
      </c>
      <c r="E30" s="76"/>
      <c r="F30" s="76"/>
      <c r="G30" s="76"/>
      <c r="H30" s="76"/>
      <c r="I30" s="71"/>
      <c r="J30" s="66"/>
      <c r="K30" s="66"/>
      <c r="L30" s="66"/>
    </row>
    <row r="31" spans="2:13" x14ac:dyDescent="0.2">
      <c r="B31" s="66"/>
      <c r="C31" s="381" t="s">
        <v>175</v>
      </c>
      <c r="D31" s="81" t="s">
        <v>57</v>
      </c>
      <c r="E31" s="82"/>
      <c r="F31" s="82"/>
      <c r="G31" s="82"/>
      <c r="H31" s="82"/>
      <c r="I31" s="84" t="s">
        <v>176</v>
      </c>
      <c r="J31" s="66"/>
      <c r="K31" s="66"/>
      <c r="L31" s="66"/>
    </row>
    <row r="32" spans="2:13" x14ac:dyDescent="0.2">
      <c r="B32" s="66"/>
      <c r="C32" s="383"/>
      <c r="D32" s="85" t="s">
        <v>177</v>
      </c>
      <c r="E32" s="78"/>
      <c r="F32" s="78"/>
      <c r="G32" s="78"/>
      <c r="H32" s="78"/>
      <c r="I32" s="74" t="s">
        <v>172</v>
      </c>
      <c r="J32" s="66"/>
      <c r="K32" s="66"/>
      <c r="L32" s="66"/>
    </row>
    <row r="33" spans="2:13" x14ac:dyDescent="0.2">
      <c r="B33" s="66"/>
      <c r="C33" s="381" t="s">
        <v>178</v>
      </c>
      <c r="D33" s="83" t="s">
        <v>57</v>
      </c>
      <c r="E33" s="76"/>
      <c r="F33" s="76"/>
      <c r="G33" s="76"/>
      <c r="H33" s="76"/>
      <c r="I33" s="71" t="s">
        <v>179</v>
      </c>
      <c r="J33" s="66"/>
      <c r="K33" s="66"/>
      <c r="L33" s="66"/>
    </row>
    <row r="34" spans="2:13" x14ac:dyDescent="0.2">
      <c r="B34" s="66"/>
      <c r="C34" s="382"/>
      <c r="D34" s="83" t="s">
        <v>180</v>
      </c>
      <c r="E34" s="76"/>
      <c r="F34" s="76"/>
      <c r="G34" s="76"/>
      <c r="H34" s="76"/>
      <c r="I34" s="71" t="s">
        <v>174</v>
      </c>
      <c r="J34" s="66"/>
      <c r="K34" s="66"/>
      <c r="L34" s="66"/>
    </row>
    <row r="35" spans="2:13" x14ac:dyDescent="0.2">
      <c r="B35" s="66"/>
      <c r="C35" s="382"/>
      <c r="D35" s="83" t="s">
        <v>55</v>
      </c>
      <c r="E35" s="76"/>
      <c r="F35" s="76"/>
      <c r="G35" s="76"/>
      <c r="H35" s="76"/>
      <c r="I35" s="71" t="s">
        <v>174</v>
      </c>
      <c r="J35" s="66"/>
      <c r="K35" s="66"/>
      <c r="L35" s="66"/>
    </row>
    <row r="36" spans="2:13" x14ac:dyDescent="0.2">
      <c r="B36" s="66"/>
      <c r="C36" s="382"/>
      <c r="D36" s="83" t="s">
        <v>59</v>
      </c>
      <c r="E36" s="76"/>
      <c r="F36" s="76"/>
      <c r="G36" s="76"/>
      <c r="H36" s="76"/>
      <c r="I36" s="71" t="s">
        <v>174</v>
      </c>
      <c r="J36" s="66"/>
      <c r="K36" s="66"/>
      <c r="L36" s="66"/>
    </row>
    <row r="37" spans="2:13" x14ac:dyDescent="0.2">
      <c r="B37" s="66"/>
      <c r="C37" s="382"/>
      <c r="D37" s="83" t="s">
        <v>177</v>
      </c>
      <c r="E37" s="76"/>
      <c r="F37" s="76"/>
      <c r="G37" s="76"/>
      <c r="H37" s="76"/>
      <c r="I37" s="71" t="s">
        <v>174</v>
      </c>
      <c r="J37" s="66"/>
      <c r="K37" s="66"/>
      <c r="L37" s="66"/>
    </row>
    <row r="38" spans="2:13" x14ac:dyDescent="0.2">
      <c r="B38" s="66"/>
      <c r="C38" s="383"/>
      <c r="D38" s="83" t="s">
        <v>181</v>
      </c>
      <c r="E38" s="76"/>
      <c r="F38" s="76"/>
      <c r="G38" s="76"/>
      <c r="H38" s="76"/>
      <c r="I38" s="71" t="s">
        <v>172</v>
      </c>
      <c r="J38" s="66"/>
      <c r="K38" s="66"/>
      <c r="L38" s="66"/>
    </row>
    <row r="39" spans="2:13" x14ac:dyDescent="0.2">
      <c r="B39" s="66"/>
      <c r="C39" s="381" t="s">
        <v>182</v>
      </c>
      <c r="D39" s="81" t="s">
        <v>57</v>
      </c>
      <c r="E39" s="82"/>
      <c r="F39" s="82"/>
      <c r="G39" s="82"/>
      <c r="H39" s="82"/>
      <c r="I39" s="84" t="s">
        <v>183</v>
      </c>
      <c r="J39" s="66"/>
      <c r="K39" s="66"/>
      <c r="L39" s="66"/>
    </row>
    <row r="40" spans="2:13" x14ac:dyDescent="0.2">
      <c r="B40" s="66"/>
      <c r="C40" s="382"/>
      <c r="D40" s="83" t="s">
        <v>60</v>
      </c>
      <c r="E40" s="76"/>
      <c r="F40" s="76"/>
      <c r="G40" s="76"/>
      <c r="H40" s="76"/>
      <c r="I40" s="71" t="s">
        <v>172</v>
      </c>
      <c r="J40" s="66"/>
      <c r="K40" s="66"/>
      <c r="L40" s="66"/>
    </row>
    <row r="41" spans="2:13" x14ac:dyDescent="0.2">
      <c r="B41" s="66"/>
      <c r="C41" s="382"/>
      <c r="D41" s="83" t="s">
        <v>184</v>
      </c>
      <c r="E41" s="76"/>
      <c r="F41" s="76"/>
      <c r="G41" s="76"/>
      <c r="H41" s="76"/>
      <c r="I41" s="71" t="s">
        <v>174</v>
      </c>
      <c r="J41" s="66"/>
      <c r="K41" s="66"/>
      <c r="L41" s="66"/>
    </row>
    <row r="42" spans="2:13" x14ac:dyDescent="0.2">
      <c r="B42" s="66"/>
      <c r="C42" s="383"/>
      <c r="D42" s="85" t="s">
        <v>61</v>
      </c>
      <c r="E42" s="78"/>
      <c r="F42" s="78"/>
      <c r="G42" s="78"/>
      <c r="H42" s="78"/>
      <c r="I42" s="74" t="s">
        <v>183</v>
      </c>
      <c r="J42" s="66"/>
      <c r="K42" s="66"/>
      <c r="L42" s="66"/>
    </row>
    <row r="43" spans="2:13" x14ac:dyDescent="0.2">
      <c r="B43" s="66"/>
      <c r="C43" s="381" t="s">
        <v>185</v>
      </c>
      <c r="D43" s="83" t="s">
        <v>186</v>
      </c>
      <c r="E43" s="76"/>
      <c r="F43" s="76"/>
      <c r="G43" s="76"/>
      <c r="H43" s="76"/>
      <c r="I43" s="71" t="s">
        <v>183</v>
      </c>
      <c r="J43" s="66"/>
      <c r="K43" s="66"/>
      <c r="L43" s="66"/>
    </row>
    <row r="44" spans="2:13" x14ac:dyDescent="0.2">
      <c r="B44" s="66"/>
      <c r="C44" s="382"/>
      <c r="D44" s="83" t="s">
        <v>60</v>
      </c>
      <c r="E44" s="76"/>
      <c r="F44" s="76"/>
      <c r="G44" s="76"/>
      <c r="H44" s="76"/>
      <c r="I44" s="71" t="s">
        <v>174</v>
      </c>
      <c r="J44" s="66"/>
      <c r="K44" s="66"/>
      <c r="L44" s="66"/>
    </row>
    <row r="45" spans="2:13" x14ac:dyDescent="0.2">
      <c r="B45" s="66"/>
      <c r="C45" s="383"/>
      <c r="D45" s="85" t="s">
        <v>63</v>
      </c>
      <c r="E45" s="78"/>
      <c r="F45" s="78"/>
      <c r="G45" s="78"/>
      <c r="H45" s="78"/>
      <c r="I45" s="74" t="s">
        <v>174</v>
      </c>
      <c r="J45" s="66"/>
      <c r="K45" s="66"/>
      <c r="L45" s="66"/>
    </row>
    <row r="46" spans="2:13" x14ac:dyDescent="0.2">
      <c r="B46" s="66"/>
      <c r="C46" s="86" t="s">
        <v>187</v>
      </c>
      <c r="D46" s="66"/>
      <c r="E46" s="66"/>
      <c r="F46" s="66"/>
      <c r="G46" s="66"/>
      <c r="H46" s="66"/>
      <c r="I46" s="66"/>
      <c r="J46" s="66"/>
      <c r="K46" s="66"/>
      <c r="L46" s="66"/>
    </row>
    <row r="47" spans="2:13" x14ac:dyDescent="0.2">
      <c r="B47" s="66"/>
      <c r="C47" s="66"/>
      <c r="D47" s="66"/>
      <c r="E47" s="66"/>
      <c r="F47" s="66"/>
      <c r="G47" s="66"/>
      <c r="H47" s="66"/>
      <c r="I47" s="66"/>
      <c r="J47" s="66"/>
      <c r="K47" s="66"/>
      <c r="L47" s="66"/>
    </row>
    <row r="48" spans="2:13" ht="14.25" x14ac:dyDescent="0.2">
      <c r="B48" s="66" t="s">
        <v>188</v>
      </c>
      <c r="C48" s="66"/>
      <c r="D48" s="66"/>
      <c r="E48" s="66"/>
      <c r="F48" s="66"/>
      <c r="G48" s="66"/>
      <c r="H48" s="66"/>
      <c r="I48" s="66"/>
      <c r="J48" s="66"/>
      <c r="K48" s="66"/>
      <c r="L48" s="66"/>
      <c r="M48" s="108" t="s">
        <v>318</v>
      </c>
    </row>
    <row r="49" spans="2:12" x14ac:dyDescent="0.2">
      <c r="B49" s="66"/>
      <c r="C49" s="372" t="s">
        <v>189</v>
      </c>
      <c r="D49" s="374"/>
      <c r="E49" s="374"/>
      <c r="F49" s="374"/>
      <c r="G49" s="374"/>
      <c r="H49" s="373"/>
      <c r="I49" s="66"/>
      <c r="J49" s="66"/>
      <c r="K49" s="66"/>
      <c r="L49" s="66"/>
    </row>
    <row r="50" spans="2:12" x14ac:dyDescent="0.2">
      <c r="B50" s="66"/>
      <c r="C50" s="66"/>
      <c r="D50" s="66"/>
      <c r="E50" s="66"/>
      <c r="F50" s="66"/>
      <c r="G50" s="66"/>
      <c r="H50" s="66"/>
      <c r="I50" s="66"/>
      <c r="J50" s="66"/>
      <c r="K50" s="66"/>
      <c r="L50" s="66"/>
    </row>
    <row r="51" spans="2:12" x14ac:dyDescent="0.2">
      <c r="B51" s="66"/>
      <c r="C51" s="66" t="s">
        <v>190</v>
      </c>
      <c r="D51" s="66"/>
      <c r="E51" s="66"/>
      <c r="F51" s="66"/>
      <c r="G51" s="87"/>
      <c r="H51" s="66"/>
      <c r="I51" s="66"/>
      <c r="J51" s="66"/>
      <c r="K51" s="66"/>
      <c r="L51" s="66"/>
    </row>
    <row r="52" spans="2:12" x14ac:dyDescent="0.2">
      <c r="B52" s="66"/>
      <c r="C52" s="69" t="s">
        <v>191</v>
      </c>
      <c r="D52" s="69" t="s">
        <v>192</v>
      </c>
      <c r="E52" s="88" t="s">
        <v>193</v>
      </c>
      <c r="F52" s="88" t="s">
        <v>194</v>
      </c>
      <c r="G52" s="66"/>
      <c r="H52" s="66"/>
      <c r="I52" s="66"/>
      <c r="J52" s="66"/>
      <c r="K52" s="66"/>
      <c r="L52" s="66"/>
    </row>
    <row r="53" spans="2:12" x14ac:dyDescent="0.2">
      <c r="B53" s="66"/>
      <c r="C53" s="69">
        <v>3</v>
      </c>
      <c r="D53" s="69" t="s">
        <v>195</v>
      </c>
      <c r="E53" s="69" t="s">
        <v>196</v>
      </c>
      <c r="F53" s="69" t="s">
        <v>197</v>
      </c>
      <c r="G53" s="66"/>
      <c r="H53" s="66"/>
      <c r="I53" s="66"/>
      <c r="J53" s="66"/>
      <c r="K53" s="66"/>
      <c r="L53" s="66"/>
    </row>
    <row r="54" spans="2:12" x14ac:dyDescent="0.2">
      <c r="B54" s="66"/>
      <c r="C54" s="69">
        <v>2</v>
      </c>
      <c r="D54" s="69" t="s">
        <v>198</v>
      </c>
      <c r="E54" s="69" t="s">
        <v>199</v>
      </c>
      <c r="F54" s="69" t="s">
        <v>200</v>
      </c>
      <c r="G54" s="66"/>
      <c r="H54" s="66"/>
      <c r="I54" s="66"/>
      <c r="J54" s="66"/>
      <c r="K54" s="66"/>
      <c r="L54" s="66"/>
    </row>
    <row r="55" spans="2:12" x14ac:dyDescent="0.2">
      <c r="B55" s="66"/>
      <c r="C55" s="69">
        <v>1</v>
      </c>
      <c r="D55" s="69" t="s">
        <v>201</v>
      </c>
      <c r="E55" s="69" t="s">
        <v>202</v>
      </c>
      <c r="F55" s="69" t="s">
        <v>203</v>
      </c>
      <c r="G55" s="66"/>
      <c r="H55" s="66"/>
      <c r="I55" s="66"/>
      <c r="J55" s="66"/>
      <c r="K55" s="66"/>
      <c r="L55" s="66"/>
    </row>
    <row r="56" spans="2:12" x14ac:dyDescent="0.2">
      <c r="B56" s="66"/>
      <c r="C56" s="66"/>
      <c r="D56" s="66"/>
      <c r="E56" s="66"/>
      <c r="F56" s="66"/>
      <c r="G56" s="66"/>
      <c r="H56" s="66"/>
      <c r="I56" s="66"/>
      <c r="J56" s="66"/>
      <c r="K56" s="66"/>
      <c r="L56" s="66"/>
    </row>
    <row r="57" spans="2:12" x14ac:dyDescent="0.2">
      <c r="B57" s="66"/>
      <c r="C57" s="66" t="s">
        <v>204</v>
      </c>
      <c r="D57" s="66"/>
      <c r="E57" s="66"/>
      <c r="F57" s="66"/>
      <c r="G57" s="66"/>
      <c r="H57" s="66"/>
      <c r="I57" s="66"/>
      <c r="J57" s="66"/>
      <c r="K57" s="66"/>
      <c r="L57" s="66"/>
    </row>
    <row r="58" spans="2:12" x14ac:dyDescent="0.2">
      <c r="B58" s="66"/>
      <c r="C58" s="69" t="s">
        <v>205</v>
      </c>
      <c r="D58" s="69" t="s">
        <v>206</v>
      </c>
      <c r="E58" s="372" t="s">
        <v>193</v>
      </c>
      <c r="F58" s="373"/>
      <c r="G58" s="372" t="s">
        <v>194</v>
      </c>
      <c r="H58" s="374"/>
      <c r="I58" s="373"/>
      <c r="J58" s="66"/>
      <c r="K58" s="66"/>
      <c r="L58" s="66"/>
    </row>
    <row r="59" spans="2:12" x14ac:dyDescent="0.2">
      <c r="B59" s="66"/>
      <c r="C59" s="69">
        <v>3</v>
      </c>
      <c r="D59" s="69" t="s">
        <v>207</v>
      </c>
      <c r="E59" s="372" t="s">
        <v>208</v>
      </c>
      <c r="F59" s="373"/>
      <c r="G59" s="387" t="s">
        <v>209</v>
      </c>
      <c r="H59" s="388"/>
      <c r="I59" s="389"/>
      <c r="J59" s="66"/>
      <c r="K59" s="66"/>
      <c r="L59" s="66"/>
    </row>
    <row r="60" spans="2:12" x14ac:dyDescent="0.2">
      <c r="B60" s="66"/>
      <c r="C60" s="69">
        <v>2</v>
      </c>
      <c r="D60" s="69" t="s">
        <v>210</v>
      </c>
      <c r="E60" s="372" t="s">
        <v>211</v>
      </c>
      <c r="F60" s="373"/>
      <c r="G60" s="372" t="s">
        <v>212</v>
      </c>
      <c r="H60" s="374"/>
      <c r="I60" s="373"/>
      <c r="J60" s="66"/>
      <c r="K60" s="66"/>
      <c r="L60" s="66"/>
    </row>
    <row r="61" spans="2:12" x14ac:dyDescent="0.2">
      <c r="B61" s="66"/>
      <c r="C61" s="69">
        <v>1</v>
      </c>
      <c r="D61" s="69" t="s">
        <v>213</v>
      </c>
      <c r="E61" s="372" t="s">
        <v>214</v>
      </c>
      <c r="F61" s="373"/>
      <c r="G61" s="372" t="s">
        <v>215</v>
      </c>
      <c r="H61" s="374"/>
      <c r="I61" s="373"/>
      <c r="J61" s="66"/>
      <c r="K61" s="66"/>
      <c r="L61" s="66"/>
    </row>
    <row r="62" spans="2:12" x14ac:dyDescent="0.2">
      <c r="B62" s="66"/>
      <c r="C62" s="66"/>
      <c r="D62" s="66"/>
      <c r="E62" s="66"/>
      <c r="F62" s="66"/>
      <c r="G62" s="66"/>
      <c r="H62" s="66"/>
      <c r="I62" s="66"/>
      <c r="J62" s="66"/>
      <c r="K62" s="66"/>
      <c r="L62" s="66"/>
    </row>
    <row r="63" spans="2:12" x14ac:dyDescent="0.2">
      <c r="B63" s="66"/>
      <c r="C63" s="66" t="s">
        <v>216</v>
      </c>
      <c r="D63" s="66"/>
      <c r="E63" s="66"/>
      <c r="F63" s="66"/>
      <c r="G63" s="66"/>
      <c r="H63" s="66"/>
      <c r="I63" s="66"/>
      <c r="J63" s="66"/>
      <c r="K63" s="66"/>
      <c r="L63" s="66"/>
    </row>
    <row r="64" spans="2:12" x14ac:dyDescent="0.2">
      <c r="B64" s="66"/>
      <c r="C64" s="69" t="s">
        <v>217</v>
      </c>
      <c r="D64" s="372" t="s">
        <v>218</v>
      </c>
      <c r="E64" s="374"/>
      <c r="F64" s="374"/>
      <c r="G64" s="374"/>
      <c r="H64" s="374"/>
      <c r="I64" s="374"/>
      <c r="J64" s="373"/>
      <c r="K64" s="66"/>
      <c r="L64" s="66"/>
    </row>
    <row r="65" spans="2:13" x14ac:dyDescent="0.2">
      <c r="B65" s="66"/>
      <c r="C65" s="69">
        <v>4</v>
      </c>
      <c r="D65" s="89" t="s">
        <v>219</v>
      </c>
      <c r="E65" s="89"/>
      <c r="F65" s="89"/>
      <c r="G65" s="89"/>
      <c r="H65" s="89"/>
      <c r="I65" s="89"/>
      <c r="J65" s="90"/>
      <c r="K65" s="66"/>
      <c r="L65" s="66"/>
    </row>
    <row r="66" spans="2:13" x14ac:dyDescent="0.2">
      <c r="B66" s="66"/>
      <c r="C66" s="69">
        <v>3</v>
      </c>
      <c r="D66" s="89" t="s">
        <v>220</v>
      </c>
      <c r="E66" s="89"/>
      <c r="F66" s="89"/>
      <c r="G66" s="89"/>
      <c r="H66" s="89"/>
      <c r="I66" s="89"/>
      <c r="J66" s="90"/>
      <c r="K66" s="66"/>
      <c r="L66" s="66"/>
    </row>
    <row r="67" spans="2:13" x14ac:dyDescent="0.2">
      <c r="B67" s="66"/>
      <c r="C67" s="69">
        <v>2</v>
      </c>
      <c r="D67" s="89" t="s">
        <v>221</v>
      </c>
      <c r="E67" s="89"/>
      <c r="F67" s="89"/>
      <c r="G67" s="89"/>
      <c r="H67" s="89"/>
      <c r="I67" s="89"/>
      <c r="J67" s="90"/>
      <c r="K67" s="66"/>
      <c r="L67" s="66"/>
    </row>
    <row r="68" spans="2:13" x14ac:dyDescent="0.2">
      <c r="B68" s="66"/>
      <c r="C68" s="69">
        <v>1</v>
      </c>
      <c r="D68" s="89" t="s">
        <v>222</v>
      </c>
      <c r="E68" s="89"/>
      <c r="F68" s="89"/>
      <c r="G68" s="89"/>
      <c r="H68" s="89"/>
      <c r="I68" s="89"/>
      <c r="J68" s="90"/>
      <c r="K68" s="66"/>
      <c r="L68" s="66"/>
    </row>
    <row r="69" spans="2:13" x14ac:dyDescent="0.2">
      <c r="B69" s="66"/>
      <c r="C69" s="66"/>
      <c r="D69" s="66"/>
      <c r="E69" s="66"/>
      <c r="F69" s="66"/>
      <c r="G69" s="66"/>
      <c r="H69" s="66"/>
      <c r="I69" s="66"/>
      <c r="J69" s="66"/>
      <c r="K69" s="66"/>
      <c r="L69" s="66"/>
    </row>
    <row r="70" spans="2:13" x14ac:dyDescent="0.2">
      <c r="B70" s="66"/>
      <c r="C70" s="66"/>
      <c r="D70" s="66"/>
      <c r="E70" s="66"/>
      <c r="F70" s="66"/>
      <c r="G70" s="66"/>
      <c r="H70" s="66"/>
      <c r="I70" s="66"/>
      <c r="J70" s="66"/>
      <c r="K70" s="66"/>
      <c r="L70" s="66"/>
    </row>
    <row r="71" spans="2:13" ht="14.25" x14ac:dyDescent="0.2">
      <c r="B71" s="66" t="s">
        <v>223</v>
      </c>
      <c r="C71" s="66"/>
      <c r="D71" s="66"/>
      <c r="E71" s="66"/>
      <c r="F71" s="66"/>
      <c r="G71" s="66"/>
      <c r="H71" s="66"/>
      <c r="I71" s="66"/>
      <c r="J71" s="66"/>
      <c r="K71" s="66"/>
      <c r="L71" s="66"/>
      <c r="M71" s="108" t="s">
        <v>318</v>
      </c>
    </row>
    <row r="72" spans="2:13" x14ac:dyDescent="0.2">
      <c r="B72" s="66"/>
      <c r="C72" s="390" t="s">
        <v>224</v>
      </c>
      <c r="D72" s="391"/>
      <c r="E72" s="392"/>
      <c r="F72" s="372" t="s">
        <v>25</v>
      </c>
      <c r="G72" s="374"/>
      <c r="H72" s="374"/>
      <c r="I72" s="374"/>
      <c r="J72" s="373"/>
      <c r="K72" s="66"/>
      <c r="L72" s="66"/>
    </row>
    <row r="73" spans="2:13" x14ac:dyDescent="0.2">
      <c r="B73" s="66"/>
      <c r="C73" s="393"/>
      <c r="D73" s="394"/>
      <c r="E73" s="395"/>
      <c r="F73" s="69" t="s">
        <v>225</v>
      </c>
      <c r="G73" s="69">
        <v>4</v>
      </c>
      <c r="H73" s="69">
        <v>3</v>
      </c>
      <c r="I73" s="69">
        <v>2</v>
      </c>
      <c r="J73" s="69" t="s">
        <v>226</v>
      </c>
      <c r="K73" s="66"/>
      <c r="L73" s="66"/>
    </row>
    <row r="74" spans="2:13" x14ac:dyDescent="0.2">
      <c r="B74" s="66"/>
      <c r="C74" s="384" t="s">
        <v>14</v>
      </c>
      <c r="D74" s="85" t="s">
        <v>227</v>
      </c>
      <c r="E74" s="79"/>
      <c r="F74" s="69" t="s">
        <v>228</v>
      </c>
      <c r="G74" s="69" t="s">
        <v>228</v>
      </c>
      <c r="H74" s="69" t="s">
        <v>229</v>
      </c>
      <c r="I74" s="69" t="s">
        <v>229</v>
      </c>
      <c r="J74" s="69" t="s">
        <v>230</v>
      </c>
      <c r="K74" s="66"/>
      <c r="L74" s="66"/>
    </row>
    <row r="75" spans="2:13" x14ac:dyDescent="0.2">
      <c r="B75" s="66"/>
      <c r="C75" s="385"/>
      <c r="D75" s="91" t="s">
        <v>231</v>
      </c>
      <c r="E75" s="90"/>
      <c r="F75" s="69" t="s">
        <v>228</v>
      </c>
      <c r="G75" s="69" t="s">
        <v>229</v>
      </c>
      <c r="H75" s="69" t="s">
        <v>229</v>
      </c>
      <c r="I75" s="69" t="s">
        <v>230</v>
      </c>
      <c r="J75" s="69" t="s">
        <v>232</v>
      </c>
      <c r="K75" s="66"/>
      <c r="L75" s="66"/>
    </row>
    <row r="76" spans="2:13" x14ac:dyDescent="0.2">
      <c r="B76" s="66"/>
      <c r="C76" s="385"/>
      <c r="D76" s="91" t="s">
        <v>233</v>
      </c>
      <c r="E76" s="90"/>
      <c r="F76" s="69" t="s">
        <v>229</v>
      </c>
      <c r="G76" s="69" t="s">
        <v>229</v>
      </c>
      <c r="H76" s="69" t="s">
        <v>230</v>
      </c>
      <c r="I76" s="69" t="s">
        <v>230</v>
      </c>
      <c r="J76" s="69" t="s">
        <v>232</v>
      </c>
      <c r="K76" s="66"/>
      <c r="L76" s="66"/>
    </row>
    <row r="77" spans="2:13" x14ac:dyDescent="0.2">
      <c r="B77" s="66"/>
      <c r="C77" s="385"/>
      <c r="D77" s="91" t="s">
        <v>234</v>
      </c>
      <c r="E77" s="90"/>
      <c r="F77" s="69" t="s">
        <v>235</v>
      </c>
      <c r="G77" s="69" t="s">
        <v>230</v>
      </c>
      <c r="H77" s="69" t="s">
        <v>230</v>
      </c>
      <c r="I77" s="69" t="s">
        <v>232</v>
      </c>
      <c r="J77" s="69" t="s">
        <v>232</v>
      </c>
      <c r="K77" s="66"/>
      <c r="L77" s="66"/>
    </row>
    <row r="78" spans="2:13" x14ac:dyDescent="0.2">
      <c r="B78" s="66"/>
      <c r="C78" s="386"/>
      <c r="D78" s="91" t="s">
        <v>236</v>
      </c>
      <c r="E78" s="90"/>
      <c r="F78" s="69" t="s">
        <v>237</v>
      </c>
      <c r="G78" s="69" t="s">
        <v>232</v>
      </c>
      <c r="H78" s="69" t="s">
        <v>232</v>
      </c>
      <c r="I78" s="69" t="s">
        <v>232</v>
      </c>
      <c r="J78" s="69" t="s">
        <v>238</v>
      </c>
      <c r="K78" s="66"/>
      <c r="L78" s="66"/>
    </row>
    <row r="79" spans="2:13" x14ac:dyDescent="0.2">
      <c r="B79" s="66"/>
      <c r="C79" s="66"/>
      <c r="D79" s="66"/>
      <c r="E79" s="66"/>
      <c r="F79" s="66"/>
      <c r="G79" s="66"/>
      <c r="H79" s="66"/>
      <c r="I79" s="66"/>
      <c r="J79" s="66"/>
      <c r="K79" s="66"/>
      <c r="L79" s="66"/>
    </row>
    <row r="80" spans="2:13" ht="14.25" x14ac:dyDescent="0.2">
      <c r="B80" s="66" t="s">
        <v>239</v>
      </c>
      <c r="C80" s="66"/>
      <c r="D80" s="66"/>
      <c r="E80" s="66"/>
      <c r="F80" s="66"/>
      <c r="G80" s="66"/>
      <c r="H80" s="66"/>
      <c r="I80" s="66"/>
      <c r="J80" s="66"/>
      <c r="K80" s="66"/>
      <c r="L80" s="66"/>
      <c r="M80" s="108" t="s">
        <v>318</v>
      </c>
    </row>
    <row r="81" spans="2:13" x14ac:dyDescent="0.2">
      <c r="B81" s="66"/>
      <c r="C81" s="390" t="s">
        <v>240</v>
      </c>
      <c r="D81" s="391"/>
      <c r="E81" s="392"/>
      <c r="F81" s="372" t="s">
        <v>224</v>
      </c>
      <c r="G81" s="374"/>
      <c r="H81" s="374"/>
      <c r="I81" s="374"/>
      <c r="J81" s="373"/>
      <c r="K81" s="66"/>
      <c r="L81" s="66"/>
    </row>
    <row r="82" spans="2:13" x14ac:dyDescent="0.2">
      <c r="B82" s="66"/>
      <c r="C82" s="393"/>
      <c r="D82" s="394"/>
      <c r="E82" s="395"/>
      <c r="F82" s="92" t="s">
        <v>228</v>
      </c>
      <c r="G82" s="69" t="s">
        <v>229</v>
      </c>
      <c r="H82" s="69" t="s">
        <v>230</v>
      </c>
      <c r="I82" s="69" t="s">
        <v>232</v>
      </c>
      <c r="J82" s="69" t="s">
        <v>238</v>
      </c>
      <c r="K82" s="66"/>
      <c r="L82" s="66"/>
    </row>
    <row r="83" spans="2:13" x14ac:dyDescent="0.2">
      <c r="B83" s="66"/>
      <c r="C83" s="390" t="s">
        <v>241</v>
      </c>
      <c r="D83" s="392"/>
      <c r="E83" s="74" t="s">
        <v>242</v>
      </c>
      <c r="F83" s="69">
        <v>5</v>
      </c>
      <c r="G83" s="69">
        <v>5</v>
      </c>
      <c r="H83" s="69">
        <v>4</v>
      </c>
      <c r="I83" s="69">
        <v>4</v>
      </c>
      <c r="J83" s="69">
        <v>3</v>
      </c>
      <c r="K83" s="66"/>
      <c r="L83" s="66"/>
    </row>
    <row r="84" spans="2:13" x14ac:dyDescent="0.2">
      <c r="B84" s="66"/>
      <c r="C84" s="396"/>
      <c r="D84" s="397"/>
      <c r="E84" s="69" t="s">
        <v>243</v>
      </c>
      <c r="F84" s="69">
        <v>5</v>
      </c>
      <c r="G84" s="69">
        <v>4</v>
      </c>
      <c r="H84" s="69">
        <v>4</v>
      </c>
      <c r="I84" s="69">
        <v>3</v>
      </c>
      <c r="J84" s="69">
        <v>2</v>
      </c>
      <c r="K84" s="66"/>
      <c r="L84" s="66"/>
    </row>
    <row r="85" spans="2:13" x14ac:dyDescent="0.2">
      <c r="B85" s="66"/>
      <c r="C85" s="396"/>
      <c r="D85" s="397"/>
      <c r="E85" s="69" t="s">
        <v>244</v>
      </c>
      <c r="F85" s="69">
        <v>4</v>
      </c>
      <c r="G85" s="69">
        <v>4</v>
      </c>
      <c r="H85" s="69">
        <v>3</v>
      </c>
      <c r="I85" s="69">
        <v>3</v>
      </c>
      <c r="J85" s="69">
        <v>2</v>
      </c>
      <c r="K85" s="66"/>
      <c r="L85" s="66"/>
    </row>
    <row r="86" spans="2:13" x14ac:dyDescent="0.2">
      <c r="B86" s="66"/>
      <c r="C86" s="396"/>
      <c r="D86" s="397"/>
      <c r="E86" s="69" t="s">
        <v>245</v>
      </c>
      <c r="F86" s="69">
        <v>4</v>
      </c>
      <c r="G86" s="69">
        <v>3</v>
      </c>
      <c r="H86" s="69">
        <v>3</v>
      </c>
      <c r="I86" s="69">
        <v>2</v>
      </c>
      <c r="J86" s="69">
        <v>2</v>
      </c>
      <c r="K86" s="66"/>
      <c r="L86" s="66"/>
    </row>
    <row r="87" spans="2:13" x14ac:dyDescent="0.2">
      <c r="B87" s="66"/>
      <c r="C87" s="393"/>
      <c r="D87" s="395"/>
      <c r="E87" s="69" t="s">
        <v>246</v>
      </c>
      <c r="F87" s="69">
        <v>3</v>
      </c>
      <c r="G87" s="69">
        <v>2</v>
      </c>
      <c r="H87" s="69">
        <v>2</v>
      </c>
      <c r="I87" s="69">
        <v>2</v>
      </c>
      <c r="J87" s="69">
        <v>1</v>
      </c>
      <c r="K87" s="66"/>
      <c r="L87" s="66"/>
    </row>
    <row r="88" spans="2:13" x14ac:dyDescent="0.2">
      <c r="B88" s="66"/>
      <c r="C88" s="66"/>
      <c r="D88" s="66"/>
      <c r="E88" s="66"/>
      <c r="F88" s="66"/>
      <c r="G88" s="66"/>
      <c r="H88" s="66"/>
      <c r="I88" s="66"/>
      <c r="J88" s="66"/>
      <c r="K88" s="66"/>
      <c r="L88" s="66"/>
    </row>
    <row r="89" spans="2:13" x14ac:dyDescent="0.2">
      <c r="B89" s="66"/>
      <c r="C89" s="66"/>
      <c r="D89" s="66"/>
      <c r="E89" s="66"/>
      <c r="F89" s="66"/>
      <c r="G89" s="66"/>
      <c r="H89" s="66"/>
      <c r="I89" s="66"/>
      <c r="J89" s="66"/>
      <c r="K89" s="66"/>
      <c r="L89" s="66"/>
    </row>
    <row r="90" spans="2:13" ht="14.25" x14ac:dyDescent="0.2">
      <c r="B90" s="66" t="s">
        <v>247</v>
      </c>
      <c r="C90" s="66"/>
      <c r="D90" s="66"/>
      <c r="E90" s="66"/>
      <c r="F90" s="66"/>
      <c r="G90" s="66"/>
      <c r="H90" s="66"/>
      <c r="I90" s="66"/>
      <c r="J90" s="66"/>
      <c r="K90" s="66"/>
      <c r="L90" s="66"/>
      <c r="M90" s="108" t="s">
        <v>318</v>
      </c>
    </row>
    <row r="91" spans="2:13" x14ac:dyDescent="0.2">
      <c r="B91" s="66"/>
      <c r="C91" s="390" t="s">
        <v>248</v>
      </c>
      <c r="D91" s="391"/>
      <c r="E91" s="392"/>
      <c r="F91" s="372" t="s">
        <v>249</v>
      </c>
      <c r="G91" s="374"/>
      <c r="H91" s="374"/>
      <c r="I91" s="374"/>
      <c r="J91" s="374"/>
      <c r="K91" s="374"/>
      <c r="L91" s="373"/>
    </row>
    <row r="92" spans="2:13" x14ac:dyDescent="0.2">
      <c r="B92" s="66"/>
      <c r="C92" s="393"/>
      <c r="D92" s="394"/>
      <c r="E92" s="395"/>
      <c r="F92" s="372">
        <v>6</v>
      </c>
      <c r="G92" s="374"/>
      <c r="H92" s="373"/>
      <c r="I92" s="372">
        <v>4</v>
      </c>
      <c r="J92" s="373"/>
      <c r="K92" s="69">
        <v>2</v>
      </c>
      <c r="L92" s="92">
        <v>1</v>
      </c>
    </row>
    <row r="93" spans="2:13" x14ac:dyDescent="0.2">
      <c r="B93" s="66"/>
      <c r="C93" s="91" t="s">
        <v>250</v>
      </c>
      <c r="D93" s="89"/>
      <c r="E93" s="89"/>
      <c r="F93" s="91" t="s">
        <v>251</v>
      </c>
      <c r="G93" s="89"/>
      <c r="H93" s="90"/>
      <c r="I93" s="89" t="s">
        <v>252</v>
      </c>
      <c r="J93" s="89"/>
      <c r="K93" s="69" t="s">
        <v>253</v>
      </c>
      <c r="L93" s="92"/>
    </row>
    <row r="94" spans="2:13" x14ac:dyDescent="0.2">
      <c r="B94" s="66"/>
      <c r="C94" s="91" t="s">
        <v>254</v>
      </c>
      <c r="D94" s="89"/>
      <c r="E94" s="89"/>
      <c r="F94" s="91" t="s">
        <v>174</v>
      </c>
      <c r="G94" s="89"/>
      <c r="H94" s="90"/>
      <c r="I94" s="89" t="s">
        <v>172</v>
      </c>
      <c r="J94" s="89"/>
      <c r="K94" s="69"/>
      <c r="L94" s="92"/>
    </row>
    <row r="95" spans="2:13" x14ac:dyDescent="0.2">
      <c r="B95" s="66"/>
      <c r="C95" s="91" t="s">
        <v>255</v>
      </c>
      <c r="D95" s="89"/>
      <c r="E95" s="89"/>
      <c r="F95" s="91" t="s">
        <v>174</v>
      </c>
      <c r="G95" s="89"/>
      <c r="H95" s="90"/>
      <c r="I95" s="89" t="s">
        <v>172</v>
      </c>
      <c r="J95" s="89"/>
      <c r="K95" s="69"/>
      <c r="L95" s="92"/>
    </row>
    <row r="96" spans="2:13" x14ac:dyDescent="0.2">
      <c r="B96" s="66"/>
      <c r="C96" s="91" t="s">
        <v>256</v>
      </c>
      <c r="D96" s="89"/>
      <c r="E96" s="89"/>
      <c r="F96" s="91"/>
      <c r="G96" s="89"/>
      <c r="H96" s="90"/>
      <c r="I96" s="89" t="s">
        <v>174</v>
      </c>
      <c r="J96" s="89"/>
      <c r="K96" s="69"/>
      <c r="L96" s="92"/>
    </row>
    <row r="97" spans="2:13" x14ac:dyDescent="0.2">
      <c r="B97" s="66"/>
      <c r="C97" s="91" t="s">
        <v>257</v>
      </c>
      <c r="D97" s="89"/>
      <c r="E97" s="89"/>
      <c r="F97" s="91" t="s">
        <v>258</v>
      </c>
      <c r="G97" s="89"/>
      <c r="H97" s="90"/>
      <c r="I97" s="89" t="s">
        <v>259</v>
      </c>
      <c r="J97" s="89"/>
      <c r="K97" s="69"/>
      <c r="L97" s="92"/>
    </row>
    <row r="98" spans="2:13" x14ac:dyDescent="0.2">
      <c r="B98" s="66"/>
      <c r="C98" s="91" t="s">
        <v>260</v>
      </c>
      <c r="D98" s="89"/>
      <c r="E98" s="89"/>
      <c r="F98" s="91" t="s">
        <v>174</v>
      </c>
      <c r="G98" s="89"/>
      <c r="H98" s="90"/>
      <c r="I98" s="89" t="s">
        <v>172</v>
      </c>
      <c r="J98" s="89"/>
      <c r="K98" s="69" t="s">
        <v>179</v>
      </c>
      <c r="L98" s="92" t="s">
        <v>176</v>
      </c>
    </row>
    <row r="99" spans="2:13" x14ac:dyDescent="0.2">
      <c r="B99" s="66"/>
      <c r="C99" s="91" t="s">
        <v>261</v>
      </c>
      <c r="D99" s="89"/>
      <c r="E99" s="89"/>
      <c r="F99" s="91"/>
      <c r="G99" s="89"/>
      <c r="H99" s="90"/>
      <c r="I99" s="89" t="s">
        <v>262</v>
      </c>
      <c r="J99" s="89"/>
      <c r="K99" s="69"/>
      <c r="L99" s="92"/>
    </row>
    <row r="100" spans="2:13" x14ac:dyDescent="0.2">
      <c r="B100" s="66"/>
      <c r="C100" s="91" t="s">
        <v>263</v>
      </c>
      <c r="D100" s="89"/>
      <c r="E100" s="89"/>
      <c r="F100" s="91" t="s">
        <v>264</v>
      </c>
      <c r="G100" s="89"/>
      <c r="H100" s="90"/>
      <c r="I100" s="89" t="s">
        <v>265</v>
      </c>
      <c r="J100" s="89"/>
      <c r="K100" s="69" t="s">
        <v>266</v>
      </c>
      <c r="L100" s="92"/>
    </row>
    <row r="101" spans="2:13" x14ac:dyDescent="0.2">
      <c r="B101" s="66"/>
      <c r="C101" s="91" t="s">
        <v>267</v>
      </c>
      <c r="D101" s="89"/>
      <c r="E101" s="89"/>
      <c r="F101" s="91" t="s">
        <v>174</v>
      </c>
      <c r="G101" s="89"/>
      <c r="H101" s="90"/>
      <c r="I101" s="89"/>
      <c r="J101" s="89"/>
      <c r="K101" s="69"/>
      <c r="L101" s="92"/>
    </row>
    <row r="102" spans="2:13" x14ac:dyDescent="0.2">
      <c r="B102" s="66"/>
      <c r="C102" s="91" t="s">
        <v>268</v>
      </c>
      <c r="D102" s="89"/>
      <c r="E102" s="89"/>
      <c r="F102" s="91" t="s">
        <v>174</v>
      </c>
      <c r="G102" s="89"/>
      <c r="H102" s="90"/>
      <c r="I102" s="89"/>
      <c r="J102" s="89"/>
      <c r="K102" s="69"/>
      <c r="L102" s="92"/>
    </row>
    <row r="103" spans="2:13" x14ac:dyDescent="0.2">
      <c r="B103" s="66"/>
      <c r="C103" s="91" t="s">
        <v>269</v>
      </c>
      <c r="D103" s="89"/>
      <c r="E103" s="89"/>
      <c r="F103" s="91" t="s">
        <v>174</v>
      </c>
      <c r="G103" s="89"/>
      <c r="H103" s="90"/>
      <c r="I103" s="89" t="s">
        <v>172</v>
      </c>
      <c r="J103" s="89"/>
      <c r="K103" s="69"/>
      <c r="L103" s="92"/>
    </row>
    <row r="104" spans="2:13" x14ac:dyDescent="0.2">
      <c r="B104" s="66"/>
      <c r="C104" s="91" t="s">
        <v>270</v>
      </c>
      <c r="D104" s="89"/>
      <c r="E104" s="89"/>
      <c r="F104" s="91" t="s">
        <v>174</v>
      </c>
      <c r="G104" s="89"/>
      <c r="H104" s="90"/>
      <c r="I104" s="89" t="s">
        <v>271</v>
      </c>
      <c r="J104" s="89"/>
      <c r="K104" s="69"/>
      <c r="L104" s="92"/>
    </row>
    <row r="105" spans="2:13" x14ac:dyDescent="0.2">
      <c r="B105" s="66"/>
      <c r="C105" s="91" t="s">
        <v>272</v>
      </c>
      <c r="D105" s="89"/>
      <c r="E105" s="89"/>
      <c r="F105" s="91"/>
      <c r="G105" s="89"/>
      <c r="H105" s="90"/>
      <c r="I105" s="89" t="s">
        <v>273</v>
      </c>
      <c r="J105" s="89"/>
      <c r="K105" s="69"/>
      <c r="L105" s="92"/>
    </row>
    <row r="106" spans="2:13" x14ac:dyDescent="0.2">
      <c r="B106" s="66"/>
      <c r="C106" s="91" t="s">
        <v>274</v>
      </c>
      <c r="D106" s="89"/>
      <c r="E106" s="89"/>
      <c r="F106" s="91"/>
      <c r="G106" s="89"/>
      <c r="H106" s="90"/>
      <c r="I106" s="89" t="s">
        <v>273</v>
      </c>
      <c r="J106" s="89"/>
      <c r="K106" s="69"/>
      <c r="L106" s="92"/>
    </row>
    <row r="107" spans="2:13" x14ac:dyDescent="0.2">
      <c r="B107" s="66"/>
      <c r="C107" s="91" t="s">
        <v>275</v>
      </c>
      <c r="D107" s="89"/>
      <c r="E107" s="89"/>
      <c r="F107" s="91" t="s">
        <v>276</v>
      </c>
      <c r="G107" s="89"/>
      <c r="H107" s="90"/>
      <c r="I107" s="89" t="s">
        <v>277</v>
      </c>
      <c r="J107" s="89"/>
      <c r="K107" s="69" t="s">
        <v>278</v>
      </c>
      <c r="L107" s="92"/>
    </row>
    <row r="108" spans="2:13" x14ac:dyDescent="0.2">
      <c r="B108" s="66"/>
      <c r="C108" s="91" t="s">
        <v>279</v>
      </c>
      <c r="D108" s="89"/>
      <c r="E108" s="89"/>
      <c r="F108" s="91"/>
      <c r="G108" s="89"/>
      <c r="H108" s="90"/>
      <c r="I108" s="89" t="s">
        <v>174</v>
      </c>
      <c r="J108" s="89"/>
      <c r="K108" s="69"/>
      <c r="L108" s="92"/>
    </row>
    <row r="109" spans="2:13" x14ac:dyDescent="0.2">
      <c r="B109" s="66"/>
      <c r="C109" s="76" t="s">
        <v>369</v>
      </c>
      <c r="D109" s="76"/>
      <c r="E109" s="76"/>
      <c r="F109" s="76"/>
      <c r="G109" s="76"/>
      <c r="H109" s="76"/>
      <c r="I109" s="76"/>
      <c r="J109" s="76"/>
      <c r="K109" s="140"/>
      <c r="L109" s="140"/>
    </row>
    <row r="110" spans="2:13" x14ac:dyDescent="0.2">
      <c r="B110" s="66"/>
      <c r="C110" s="66"/>
      <c r="D110" s="66"/>
      <c r="E110" s="66"/>
      <c r="F110" s="66"/>
      <c r="G110" s="66"/>
      <c r="H110" s="66"/>
      <c r="I110" s="66"/>
      <c r="J110" s="66"/>
      <c r="K110" s="66"/>
      <c r="L110" s="66"/>
    </row>
    <row r="111" spans="2:13" x14ac:dyDescent="0.2">
      <c r="B111" s="66"/>
      <c r="C111" s="66"/>
      <c r="D111" s="66"/>
      <c r="E111" s="66"/>
      <c r="F111" s="66"/>
      <c r="G111" s="66"/>
      <c r="H111" s="66"/>
      <c r="I111" s="66"/>
      <c r="J111" s="66"/>
      <c r="K111" s="66"/>
      <c r="L111" s="66"/>
    </row>
    <row r="112" spans="2:13" ht="14.25" x14ac:dyDescent="0.2">
      <c r="B112" s="66" t="s">
        <v>280</v>
      </c>
      <c r="C112" s="66"/>
      <c r="D112" s="66"/>
      <c r="E112" s="66"/>
      <c r="F112" s="66"/>
      <c r="G112" s="66"/>
      <c r="H112" s="66"/>
      <c r="I112" s="66"/>
      <c r="J112" s="66"/>
      <c r="K112" s="66"/>
      <c r="L112" s="66"/>
      <c r="M112" s="108" t="s">
        <v>318</v>
      </c>
    </row>
    <row r="113" spans="2:13" x14ac:dyDescent="0.2">
      <c r="B113" s="66"/>
      <c r="C113" s="66" t="s">
        <v>281</v>
      </c>
      <c r="D113" s="66"/>
      <c r="E113" s="66"/>
      <c r="F113" s="66"/>
      <c r="G113" s="66"/>
      <c r="H113" s="66"/>
      <c r="I113" s="66"/>
      <c r="J113" s="66"/>
      <c r="K113" s="66"/>
      <c r="L113" s="66"/>
    </row>
    <row r="114" spans="2:13" x14ac:dyDescent="0.2">
      <c r="B114" s="66"/>
      <c r="C114" s="372" t="s">
        <v>282</v>
      </c>
      <c r="D114" s="373"/>
      <c r="E114" s="372" t="s">
        <v>283</v>
      </c>
      <c r="F114" s="374"/>
      <c r="G114" s="374"/>
      <c r="H114" s="374"/>
      <c r="I114" s="374"/>
      <c r="J114" s="373"/>
      <c r="K114" s="66"/>
      <c r="L114" s="66"/>
    </row>
    <row r="115" spans="2:13" x14ac:dyDescent="0.2">
      <c r="B115" s="66"/>
      <c r="C115" s="372" t="s">
        <v>284</v>
      </c>
      <c r="D115" s="373"/>
      <c r="E115" s="398" t="s">
        <v>285</v>
      </c>
      <c r="F115" s="399"/>
      <c r="G115" s="399"/>
      <c r="H115" s="399"/>
      <c r="I115" s="399"/>
      <c r="J115" s="400"/>
      <c r="K115" s="66"/>
      <c r="L115" s="66"/>
    </row>
    <row r="116" spans="2:13" x14ac:dyDescent="0.2">
      <c r="B116" s="66"/>
      <c r="C116" s="372" t="s">
        <v>286</v>
      </c>
      <c r="D116" s="373"/>
      <c r="E116" s="398" t="s">
        <v>287</v>
      </c>
      <c r="F116" s="399"/>
      <c r="G116" s="399"/>
      <c r="H116" s="399"/>
      <c r="I116" s="399"/>
      <c r="J116" s="400"/>
      <c r="K116" s="66"/>
      <c r="L116" s="66"/>
    </row>
    <row r="117" spans="2:13" x14ac:dyDescent="0.2">
      <c r="B117" s="66"/>
      <c r="C117" s="372" t="s">
        <v>288</v>
      </c>
      <c r="D117" s="373"/>
      <c r="E117" s="398" t="s">
        <v>289</v>
      </c>
      <c r="F117" s="399"/>
      <c r="G117" s="399"/>
      <c r="H117" s="399"/>
      <c r="I117" s="399"/>
      <c r="J117" s="400"/>
      <c r="K117" s="66"/>
      <c r="L117" s="66"/>
    </row>
    <row r="118" spans="2:13" x14ac:dyDescent="0.2">
      <c r="B118" s="66"/>
      <c r="C118" s="66"/>
      <c r="D118" s="66"/>
      <c r="E118" s="66"/>
      <c r="F118" s="66"/>
      <c r="G118" s="66"/>
      <c r="H118" s="66"/>
      <c r="I118" s="66"/>
      <c r="J118" s="66"/>
      <c r="K118" s="66"/>
      <c r="L118" s="66"/>
    </row>
    <row r="119" spans="2:13" ht="14.25" x14ac:dyDescent="0.2">
      <c r="B119" s="66" t="s">
        <v>290</v>
      </c>
      <c r="C119" s="66"/>
      <c r="D119" s="66"/>
      <c r="E119" s="66"/>
      <c r="F119" s="66"/>
      <c r="G119" s="66"/>
      <c r="H119" s="66"/>
      <c r="I119" s="66"/>
      <c r="J119" s="66"/>
      <c r="K119" s="66"/>
      <c r="L119" s="66"/>
      <c r="M119" s="108" t="s">
        <v>318</v>
      </c>
    </row>
    <row r="120" spans="2:13" x14ac:dyDescent="0.2">
      <c r="B120" s="66"/>
      <c r="C120" s="407" t="s">
        <v>370</v>
      </c>
      <c r="D120" s="408"/>
      <c r="E120" s="409"/>
      <c r="F120" s="401" t="s">
        <v>371</v>
      </c>
      <c r="G120" s="402"/>
      <c r="H120" s="402"/>
      <c r="I120" s="402"/>
      <c r="J120" s="402"/>
      <c r="K120" s="402"/>
      <c r="L120" s="403"/>
      <c r="M120" s="67"/>
    </row>
    <row r="121" spans="2:13" x14ac:dyDescent="0.2">
      <c r="B121" s="66"/>
      <c r="C121" s="404" t="s">
        <v>372</v>
      </c>
      <c r="D121" s="405"/>
      <c r="E121" s="406"/>
      <c r="F121" s="404" t="s">
        <v>371</v>
      </c>
      <c r="G121" s="405"/>
      <c r="H121" s="405"/>
      <c r="I121" s="405"/>
      <c r="J121" s="405"/>
      <c r="K121" s="405"/>
      <c r="L121" s="406"/>
    </row>
    <row r="122" spans="2:13" x14ac:dyDescent="0.2">
      <c r="B122" s="66"/>
      <c r="C122" s="372" t="s">
        <v>291</v>
      </c>
      <c r="D122" s="374"/>
      <c r="E122" s="373"/>
      <c r="F122" s="372" t="s">
        <v>292</v>
      </c>
      <c r="G122" s="374"/>
      <c r="H122" s="374"/>
      <c r="I122" s="374"/>
      <c r="J122" s="374"/>
      <c r="K122" s="374"/>
      <c r="L122" s="373"/>
    </row>
    <row r="123" spans="2:13" x14ac:dyDescent="0.2">
      <c r="B123" s="66"/>
      <c r="C123" s="66"/>
      <c r="D123" s="66"/>
      <c r="E123" s="66"/>
      <c r="F123" s="66"/>
      <c r="G123" s="66"/>
      <c r="H123" s="66"/>
      <c r="I123" s="66"/>
      <c r="J123" s="66"/>
      <c r="K123" s="66"/>
      <c r="L123" s="66"/>
    </row>
    <row r="124" spans="2:13" x14ac:dyDescent="0.2">
      <c r="B124" s="66"/>
      <c r="C124" s="390" t="s">
        <v>293</v>
      </c>
      <c r="D124" s="391"/>
      <c r="E124" s="392"/>
      <c r="F124" s="372" t="s">
        <v>294</v>
      </c>
      <c r="G124" s="374"/>
      <c r="H124" s="373"/>
      <c r="I124" s="66"/>
      <c r="J124" s="66"/>
      <c r="K124" s="66"/>
      <c r="L124" s="66"/>
    </row>
    <row r="125" spans="2:13" x14ac:dyDescent="0.2">
      <c r="B125" s="66"/>
      <c r="C125" s="393"/>
      <c r="D125" s="394"/>
      <c r="E125" s="395"/>
      <c r="F125" s="69">
        <v>2</v>
      </c>
      <c r="G125" s="69">
        <v>1</v>
      </c>
      <c r="H125" s="69" t="s">
        <v>295</v>
      </c>
      <c r="I125" s="66"/>
      <c r="J125" s="66"/>
      <c r="K125" s="66"/>
      <c r="L125" s="66"/>
    </row>
    <row r="126" spans="2:13" x14ac:dyDescent="0.2">
      <c r="B126" s="66"/>
      <c r="C126" s="390" t="s">
        <v>296</v>
      </c>
      <c r="D126" s="392"/>
      <c r="E126" s="69">
        <v>6</v>
      </c>
      <c r="F126" s="69">
        <v>6</v>
      </c>
      <c r="G126" s="69">
        <v>6</v>
      </c>
      <c r="H126" s="69">
        <v>6</v>
      </c>
      <c r="I126" s="66"/>
      <c r="J126" s="66"/>
      <c r="K126" s="66"/>
      <c r="L126" s="66"/>
    </row>
    <row r="127" spans="2:13" x14ac:dyDescent="0.2">
      <c r="B127" s="66"/>
      <c r="C127" s="396"/>
      <c r="D127" s="397"/>
      <c r="E127" s="69">
        <v>4</v>
      </c>
      <c r="F127" s="69">
        <v>6</v>
      </c>
      <c r="G127" s="69">
        <v>6</v>
      </c>
      <c r="H127" s="69">
        <v>4</v>
      </c>
      <c r="I127" s="66"/>
      <c r="J127" s="66"/>
      <c r="K127" s="66"/>
      <c r="L127" s="66"/>
    </row>
    <row r="128" spans="2:13" x14ac:dyDescent="0.2">
      <c r="B128" s="66"/>
      <c r="C128" s="396"/>
      <c r="D128" s="397"/>
      <c r="E128" s="69">
        <v>2</v>
      </c>
      <c r="F128" s="69">
        <v>6</v>
      </c>
      <c r="G128" s="69">
        <v>4</v>
      </c>
      <c r="H128" s="69">
        <v>2</v>
      </c>
      <c r="I128" s="66"/>
      <c r="J128" s="66"/>
      <c r="K128" s="66"/>
      <c r="L128" s="66"/>
    </row>
    <row r="129" spans="2:12" x14ac:dyDescent="0.2">
      <c r="B129" s="66"/>
      <c r="C129" s="393"/>
      <c r="D129" s="395"/>
      <c r="E129" s="69">
        <v>1</v>
      </c>
      <c r="F129" s="69">
        <v>4</v>
      </c>
      <c r="G129" s="69">
        <v>2</v>
      </c>
      <c r="H129" s="69">
        <v>1</v>
      </c>
      <c r="I129" s="66"/>
      <c r="J129" s="66"/>
      <c r="K129" s="66"/>
      <c r="L129" s="66"/>
    </row>
    <row r="130" spans="2:12" x14ac:dyDescent="0.2">
      <c r="B130" s="66"/>
      <c r="C130" s="66"/>
      <c r="D130" s="66"/>
      <c r="E130" s="66"/>
      <c r="F130" s="66"/>
      <c r="G130" s="66"/>
      <c r="H130" s="66"/>
      <c r="I130" s="66"/>
      <c r="J130" s="66"/>
      <c r="K130" s="66"/>
      <c r="L130" s="66"/>
    </row>
    <row r="131" spans="2:12" x14ac:dyDescent="0.2">
      <c r="B131" s="66"/>
      <c r="C131" s="66" t="s">
        <v>297</v>
      </c>
      <c r="D131" s="66"/>
      <c r="E131" s="66"/>
      <c r="F131" s="66"/>
      <c r="G131" s="66"/>
      <c r="H131" s="66"/>
      <c r="I131" s="66"/>
      <c r="J131" s="66"/>
      <c r="K131" s="66"/>
      <c r="L131" s="66"/>
    </row>
    <row r="132" spans="2:12" x14ac:dyDescent="0.2">
      <c r="B132" s="66"/>
      <c r="C132" s="372" t="s">
        <v>294</v>
      </c>
      <c r="D132" s="373"/>
      <c r="E132" s="372" t="s">
        <v>298</v>
      </c>
      <c r="F132" s="374"/>
      <c r="G132" s="373"/>
      <c r="H132" s="66"/>
      <c r="I132" s="84" t="s">
        <v>299</v>
      </c>
      <c r="J132" s="82" t="s">
        <v>300</v>
      </c>
      <c r="K132" s="82"/>
      <c r="L132" s="93" t="s">
        <v>301</v>
      </c>
    </row>
    <row r="133" spans="2:12" x14ac:dyDescent="0.2">
      <c r="B133" s="66"/>
      <c r="C133" s="372">
        <v>1</v>
      </c>
      <c r="D133" s="373"/>
      <c r="E133" s="91" t="s">
        <v>302</v>
      </c>
      <c r="F133" s="89"/>
      <c r="G133" s="90"/>
      <c r="H133" s="66"/>
      <c r="I133" s="69" t="s">
        <v>303</v>
      </c>
      <c r="J133" s="89" t="s">
        <v>304</v>
      </c>
      <c r="K133" s="89"/>
      <c r="L133" s="90" t="s">
        <v>305</v>
      </c>
    </row>
    <row r="134" spans="2:12" x14ac:dyDescent="0.2">
      <c r="B134" s="66"/>
      <c r="C134" s="372">
        <v>2</v>
      </c>
      <c r="D134" s="373"/>
      <c r="E134" s="83" t="s">
        <v>306</v>
      </c>
      <c r="F134" s="76"/>
      <c r="G134" s="77"/>
      <c r="H134" s="66"/>
      <c r="I134" s="71" t="s">
        <v>307</v>
      </c>
      <c r="J134" s="76" t="s">
        <v>308</v>
      </c>
      <c r="K134" s="76"/>
      <c r="L134" s="77" t="s">
        <v>305</v>
      </c>
    </row>
    <row r="135" spans="2:12" x14ac:dyDescent="0.2">
      <c r="B135" s="66"/>
      <c r="C135" s="372" t="s">
        <v>295</v>
      </c>
      <c r="D135" s="373"/>
      <c r="E135" s="91" t="s">
        <v>291</v>
      </c>
      <c r="F135" s="89"/>
      <c r="G135" s="90"/>
      <c r="H135" s="66"/>
      <c r="I135" s="69" t="s">
        <v>309</v>
      </c>
      <c r="J135" s="89" t="s">
        <v>310</v>
      </c>
      <c r="K135" s="89"/>
      <c r="L135" s="90" t="s">
        <v>305</v>
      </c>
    </row>
    <row r="136" spans="2:12" x14ac:dyDescent="0.2">
      <c r="B136" s="66"/>
      <c r="C136" s="66"/>
      <c r="D136" s="66"/>
      <c r="E136" s="66"/>
      <c r="F136" s="66"/>
      <c r="G136" s="66"/>
      <c r="H136" s="66"/>
      <c r="I136" s="66"/>
      <c r="J136" s="66"/>
      <c r="K136" s="66"/>
      <c r="L136" s="66"/>
    </row>
    <row r="137" spans="2:12" x14ac:dyDescent="0.2">
      <c r="B137" s="66"/>
      <c r="C137" s="66"/>
      <c r="D137" s="66"/>
      <c r="E137" s="66"/>
      <c r="F137" s="66"/>
      <c r="G137" s="66"/>
      <c r="H137" s="66"/>
      <c r="I137" s="66"/>
      <c r="J137" s="66"/>
      <c r="K137" s="66"/>
      <c r="L137" s="94" t="s">
        <v>311</v>
      </c>
    </row>
  </sheetData>
  <sheetProtection password="E91C" sheet="1" objects="1" scenarios="1"/>
  <mergeCells count="66">
    <mergeCell ref="C135:D135"/>
    <mergeCell ref="C117:D117"/>
    <mergeCell ref="E117:J117"/>
    <mergeCell ref="C122:E122"/>
    <mergeCell ref="C124:E125"/>
    <mergeCell ref="F124:H124"/>
    <mergeCell ref="C126:D129"/>
    <mergeCell ref="C132:D132"/>
    <mergeCell ref="E132:G132"/>
    <mergeCell ref="C133:D133"/>
    <mergeCell ref="C134:D134"/>
    <mergeCell ref="F120:L120"/>
    <mergeCell ref="F121:L121"/>
    <mergeCell ref="F122:L122"/>
    <mergeCell ref="C121:E121"/>
    <mergeCell ref="C120:E120"/>
    <mergeCell ref="C114:D114"/>
    <mergeCell ref="E114:J114"/>
    <mergeCell ref="C115:D115"/>
    <mergeCell ref="E115:J115"/>
    <mergeCell ref="C116:D116"/>
    <mergeCell ref="E116:J116"/>
    <mergeCell ref="C81:E82"/>
    <mergeCell ref="F81:J81"/>
    <mergeCell ref="C83:D87"/>
    <mergeCell ref="C91:E92"/>
    <mergeCell ref="F91:L91"/>
    <mergeCell ref="F92:H92"/>
    <mergeCell ref="I92:J92"/>
    <mergeCell ref="C74:C78"/>
    <mergeCell ref="E58:F58"/>
    <mergeCell ref="G58:I58"/>
    <mergeCell ref="E59:F59"/>
    <mergeCell ref="G59:I59"/>
    <mergeCell ref="E60:F60"/>
    <mergeCell ref="G60:I60"/>
    <mergeCell ref="E61:F61"/>
    <mergeCell ref="G61:I61"/>
    <mergeCell ref="D64:J64"/>
    <mergeCell ref="C72:E73"/>
    <mergeCell ref="F72:J72"/>
    <mergeCell ref="C49:H49"/>
    <mergeCell ref="D17:E17"/>
    <mergeCell ref="G17:J17"/>
    <mergeCell ref="D18:E18"/>
    <mergeCell ref="D19:E19"/>
    <mergeCell ref="D20:E20"/>
    <mergeCell ref="D26:H26"/>
    <mergeCell ref="C27:C30"/>
    <mergeCell ref="C31:C32"/>
    <mergeCell ref="C33:C38"/>
    <mergeCell ref="C39:C42"/>
    <mergeCell ref="C43:C45"/>
    <mergeCell ref="D12:E12"/>
    <mergeCell ref="G12:J12"/>
    <mergeCell ref="D13:E13"/>
    <mergeCell ref="G13:J13"/>
    <mergeCell ref="D14:E14"/>
    <mergeCell ref="G14:J14"/>
    <mergeCell ref="D11:E11"/>
    <mergeCell ref="G11:J11"/>
    <mergeCell ref="K4:L4"/>
    <mergeCell ref="B5:L5"/>
    <mergeCell ref="K6:L6"/>
    <mergeCell ref="D10:E10"/>
    <mergeCell ref="G10:J10"/>
  </mergeCells>
  <phoneticPr fontId="1"/>
  <hyperlinks>
    <hyperlink ref="M24" location="記入表!A25:A75" display="入力ｼｰﾄへ"/>
    <hyperlink ref="M48" location="記入表!A63:A113" display="入力ｼｰﾄへ"/>
    <hyperlink ref="M71" location="記入表!A140:A190" display="入力ｼｰﾄへ"/>
    <hyperlink ref="M80" location="記入表!A157:A207" display="入力ｼｰﾄへ"/>
    <hyperlink ref="M90" location="記入表!A174:A224" display="入力ｼｰﾄへ"/>
    <hyperlink ref="M112" location="記入表!A212:A262" display="入力ｼｰﾄへ"/>
    <hyperlink ref="M119" location="記入表!A248:A298" display="入力ｼｰﾄへ"/>
  </hyperlinks>
  <pageMargins left="0.7" right="0.7" top="0.75" bottom="0.75" header="0.3" footer="0.3"/>
  <pageSetup paperSize="9" scale="9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30"/>
  <sheetViews>
    <sheetView workbookViewId="0"/>
  </sheetViews>
  <sheetFormatPr defaultRowHeight="13.5" x14ac:dyDescent="0.2"/>
  <cols>
    <col min="1" max="2" width="9" style="125"/>
    <col min="3" max="3" width="46.5" style="125" bestFit="1" customWidth="1"/>
    <col min="4" max="4" width="12.125" style="125" bestFit="1" customWidth="1"/>
    <col min="5" max="5" width="18.875" style="125" bestFit="1" customWidth="1"/>
    <col min="6" max="6" width="10" style="125" bestFit="1" customWidth="1"/>
    <col min="7" max="16384" width="9" style="125"/>
  </cols>
  <sheetData>
    <row r="1" spans="3:6" x14ac:dyDescent="0.2">
      <c r="F1" s="162" t="s">
        <v>418</v>
      </c>
    </row>
    <row r="4" spans="3:6" ht="14.25" thickBot="1" x14ac:dyDescent="0.25"/>
    <row r="5" spans="3:6" x14ac:dyDescent="0.2">
      <c r="C5" s="410" t="s">
        <v>328</v>
      </c>
      <c r="D5" s="412" t="s">
        <v>329</v>
      </c>
      <c r="E5" s="414" t="s">
        <v>330</v>
      </c>
      <c r="F5" s="412" t="s">
        <v>331</v>
      </c>
    </row>
    <row r="6" spans="3:6" x14ac:dyDescent="0.2">
      <c r="C6" s="411"/>
      <c r="D6" s="413"/>
      <c r="E6" s="415"/>
      <c r="F6" s="413"/>
    </row>
    <row r="7" spans="3:6" x14ac:dyDescent="0.2">
      <c r="C7" s="126" t="s">
        <v>332</v>
      </c>
      <c r="D7" s="127">
        <v>113</v>
      </c>
      <c r="E7" s="128" t="s">
        <v>333</v>
      </c>
      <c r="F7" s="127">
        <v>378.9</v>
      </c>
    </row>
    <row r="8" spans="3:6" x14ac:dyDescent="0.2">
      <c r="C8" s="129" t="s">
        <v>334</v>
      </c>
      <c r="D8" s="130">
        <v>44</v>
      </c>
      <c r="E8" s="130">
        <v>500</v>
      </c>
      <c r="F8" s="130">
        <v>169</v>
      </c>
    </row>
    <row r="9" spans="3:6" x14ac:dyDescent="0.2">
      <c r="C9" s="129" t="s">
        <v>335</v>
      </c>
      <c r="D9" s="130">
        <v>50</v>
      </c>
      <c r="E9" s="130">
        <v>559</v>
      </c>
      <c r="F9" s="130">
        <v>164.7</v>
      </c>
    </row>
    <row r="10" spans="3:6" x14ac:dyDescent="0.2">
      <c r="C10" s="129" t="s">
        <v>336</v>
      </c>
      <c r="D10" s="130">
        <v>-20</v>
      </c>
      <c r="E10" s="130">
        <v>465</v>
      </c>
      <c r="F10" s="130">
        <v>56</v>
      </c>
    </row>
    <row r="11" spans="3:6" x14ac:dyDescent="0.2">
      <c r="C11" s="129" t="s">
        <v>337</v>
      </c>
      <c r="D11" s="130">
        <v>18</v>
      </c>
      <c r="E11" s="130">
        <v>432</v>
      </c>
      <c r="F11" s="130">
        <v>136</v>
      </c>
    </row>
    <row r="12" spans="3:6" x14ac:dyDescent="0.2">
      <c r="C12" s="129" t="s">
        <v>338</v>
      </c>
      <c r="D12" s="130" t="s">
        <v>339</v>
      </c>
      <c r="E12" s="130">
        <v>463</v>
      </c>
      <c r="F12" s="130" t="s">
        <v>340</v>
      </c>
    </row>
    <row r="13" spans="3:6" x14ac:dyDescent="0.2">
      <c r="C13" s="129" t="s">
        <v>341</v>
      </c>
      <c r="D13" s="130" t="s">
        <v>342</v>
      </c>
      <c r="E13" s="130">
        <v>480</v>
      </c>
      <c r="F13" s="130" t="s">
        <v>343</v>
      </c>
    </row>
    <row r="14" spans="3:6" x14ac:dyDescent="0.2">
      <c r="C14" s="129" t="s">
        <v>344</v>
      </c>
      <c r="D14" s="130">
        <v>-4</v>
      </c>
      <c r="E14" s="130">
        <v>427</v>
      </c>
      <c r="F14" s="130">
        <v>77</v>
      </c>
    </row>
    <row r="15" spans="3:6" x14ac:dyDescent="0.2">
      <c r="C15" s="129" t="s">
        <v>345</v>
      </c>
      <c r="D15" s="130">
        <v>22</v>
      </c>
      <c r="E15" s="130">
        <v>425</v>
      </c>
      <c r="F15" s="130">
        <v>126.1</v>
      </c>
    </row>
    <row r="16" spans="3:6" x14ac:dyDescent="0.2">
      <c r="C16" s="129" t="s">
        <v>346</v>
      </c>
      <c r="D16" s="130" t="s">
        <v>347</v>
      </c>
      <c r="E16" s="130">
        <v>450</v>
      </c>
      <c r="F16" s="130" t="s">
        <v>348</v>
      </c>
    </row>
    <row r="17" spans="3:6" x14ac:dyDescent="0.2">
      <c r="C17" s="129" t="s">
        <v>349</v>
      </c>
      <c r="D17" s="130">
        <v>-21.5</v>
      </c>
      <c r="E17" s="130">
        <v>321</v>
      </c>
      <c r="F17" s="130">
        <v>65.400000000000006</v>
      </c>
    </row>
    <row r="18" spans="3:6" x14ac:dyDescent="0.2">
      <c r="C18" s="129" t="s">
        <v>350</v>
      </c>
      <c r="D18" s="130" t="s">
        <v>351</v>
      </c>
      <c r="E18" s="130" t="s">
        <v>352</v>
      </c>
      <c r="F18" s="130" t="s">
        <v>353</v>
      </c>
    </row>
    <row r="19" spans="3:6" x14ac:dyDescent="0.2">
      <c r="C19" s="129" t="s">
        <v>354</v>
      </c>
      <c r="D19" s="130">
        <v>127</v>
      </c>
      <c r="E19" s="130">
        <v>620</v>
      </c>
      <c r="F19" s="130">
        <v>120</v>
      </c>
    </row>
    <row r="20" spans="3:6" x14ac:dyDescent="0.2">
      <c r="C20" s="129" t="s">
        <v>355</v>
      </c>
      <c r="D20" s="130">
        <v>4</v>
      </c>
      <c r="E20" s="130">
        <v>480</v>
      </c>
      <c r="F20" s="130">
        <v>111</v>
      </c>
    </row>
    <row r="21" spans="3:6" x14ac:dyDescent="0.2">
      <c r="C21" s="129" t="s">
        <v>356</v>
      </c>
      <c r="D21" s="130">
        <v>88</v>
      </c>
      <c r="E21" s="130">
        <v>526</v>
      </c>
      <c r="F21" s="130">
        <v>218</v>
      </c>
    </row>
    <row r="22" spans="3:6" x14ac:dyDescent="0.2">
      <c r="C22" s="129" t="s">
        <v>357</v>
      </c>
      <c r="D22" s="130">
        <v>31</v>
      </c>
      <c r="E22" s="130">
        <v>205</v>
      </c>
      <c r="F22" s="130">
        <v>150.4</v>
      </c>
    </row>
    <row r="23" spans="3:6" x14ac:dyDescent="0.2">
      <c r="C23" s="129" t="s">
        <v>358</v>
      </c>
      <c r="D23" s="130">
        <v>-22</v>
      </c>
      <c r="E23" s="130">
        <v>225</v>
      </c>
      <c r="F23" s="130">
        <v>69</v>
      </c>
    </row>
    <row r="24" spans="3:6" x14ac:dyDescent="0.2">
      <c r="C24" s="129" t="s">
        <v>359</v>
      </c>
      <c r="D24" s="130">
        <v>195</v>
      </c>
      <c r="E24" s="130">
        <v>390</v>
      </c>
      <c r="F24" s="130">
        <v>384</v>
      </c>
    </row>
    <row r="25" spans="3:6" x14ac:dyDescent="0.2">
      <c r="C25" s="129" t="s">
        <v>360</v>
      </c>
      <c r="D25" s="130" t="s">
        <v>361</v>
      </c>
      <c r="E25" s="130" t="s">
        <v>362</v>
      </c>
      <c r="F25" s="130" t="s">
        <v>363</v>
      </c>
    </row>
    <row r="26" spans="3:6" x14ac:dyDescent="0.2">
      <c r="C26" s="129" t="s">
        <v>364</v>
      </c>
      <c r="D26" s="130">
        <v>14</v>
      </c>
      <c r="E26" s="130">
        <v>460</v>
      </c>
      <c r="F26" s="130" t="s">
        <v>365</v>
      </c>
    </row>
    <row r="27" spans="3:6" x14ac:dyDescent="0.2">
      <c r="C27" s="129" t="s">
        <v>366</v>
      </c>
      <c r="D27" s="130">
        <v>-9</v>
      </c>
      <c r="E27" s="130">
        <v>505</v>
      </c>
      <c r="F27" s="130">
        <v>80</v>
      </c>
    </row>
    <row r="28" spans="3:6" ht="14.25" thickBot="1" x14ac:dyDescent="0.25">
      <c r="C28" s="131" t="s">
        <v>397</v>
      </c>
      <c r="D28" s="132">
        <v>196</v>
      </c>
      <c r="E28" s="132">
        <v>232</v>
      </c>
      <c r="F28" s="132">
        <v>208</v>
      </c>
    </row>
    <row r="30" spans="3:6" ht="14.25" x14ac:dyDescent="0.2">
      <c r="F30" s="108" t="s">
        <v>318</v>
      </c>
    </row>
  </sheetData>
  <sheetProtection password="E91C" sheet="1" objects="1" scenarios="1"/>
  <mergeCells count="4">
    <mergeCell ref="C5:C6"/>
    <mergeCell ref="D5:D6"/>
    <mergeCell ref="E5:E6"/>
    <mergeCell ref="F5:F6"/>
  </mergeCells>
  <phoneticPr fontId="1"/>
  <hyperlinks>
    <hyperlink ref="F30" location="記入表!A104:A153" display="入力ｼｰﾄへ"/>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リスクアセスメント実施結果</vt:lpstr>
      <vt:lpstr>記入表</vt:lpstr>
      <vt:lpstr>評価方法</vt:lpstr>
      <vt:lpstr>別表</vt:lpstr>
      <vt:lpstr>リスクアセスメント実施結果!Print_Area</vt:lpstr>
      <vt:lpstr>評価方法!Print_Area</vt:lpstr>
    </vt:vector>
  </TitlesOfParts>
  <Company>SIKA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Tamura Aya</dc:creator>
  <cp:lastModifiedBy>Tamura Aya</cp:lastModifiedBy>
  <cp:lastPrinted>2017-09-20T05:17:03Z</cp:lastPrinted>
  <dcterms:created xsi:type="dcterms:W3CDTF">2017-04-19T05:08:10Z</dcterms:created>
  <dcterms:modified xsi:type="dcterms:W3CDTF">2018-05-21T04:53:10Z</dcterms:modified>
</cp:coreProperties>
</file>